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Detailed Summary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G53" i="1"/>
  <c r="G56" s="1"/>
  <c r="G60" s="1"/>
  <c r="C17"/>
  <c r="E59"/>
  <c r="F59" s="1"/>
  <c r="E58"/>
  <c r="F58" s="1"/>
  <c r="E57"/>
  <c r="F57" s="1"/>
  <c r="B57"/>
  <c r="D56"/>
  <c r="D60" s="1"/>
  <c r="C56"/>
  <c r="C60" s="1"/>
  <c r="E55"/>
  <c r="F55" s="1"/>
  <c r="F54"/>
  <c r="E54"/>
  <c r="E53"/>
  <c r="E56" s="1"/>
  <c r="E60" s="1"/>
  <c r="G45"/>
  <c r="D45"/>
  <c r="C45"/>
  <c r="A45"/>
  <c r="A47" s="1"/>
  <c r="A49" s="1"/>
  <c r="E44"/>
  <c r="F44" s="1"/>
  <c r="E43"/>
  <c r="F43" s="1"/>
  <c r="E42"/>
  <c r="F42" s="1"/>
  <c r="E41"/>
  <c r="F41" s="1"/>
  <c r="E40"/>
  <c r="F40" s="1"/>
  <c r="E39"/>
  <c r="E45" s="1"/>
  <c r="G38"/>
  <c r="E38"/>
  <c r="D38"/>
  <c r="C38"/>
  <c r="A38"/>
  <c r="F37"/>
  <c r="F38" s="1"/>
  <c r="E37"/>
  <c r="B37"/>
  <c r="G36"/>
  <c r="G47" s="1"/>
  <c r="G49" s="1"/>
  <c r="D36"/>
  <c r="D47" s="1"/>
  <c r="D49" s="1"/>
  <c r="C36"/>
  <c r="A36"/>
  <c r="F35"/>
  <c r="E35"/>
  <c r="B35"/>
  <c r="E34"/>
  <c r="F34" s="1"/>
  <c r="B34"/>
  <c r="F33"/>
  <c r="E33"/>
  <c r="B33"/>
  <c r="E32"/>
  <c r="F32" s="1"/>
  <c r="F36" s="1"/>
  <c r="B32"/>
  <c r="G31"/>
  <c r="D31"/>
  <c r="C31"/>
  <c r="A31"/>
  <c r="E30"/>
  <c r="F30" s="1"/>
  <c r="B30"/>
  <c r="F29"/>
  <c r="F31" s="1"/>
  <c r="E29"/>
  <c r="E31" s="1"/>
  <c r="G28"/>
  <c r="D28"/>
  <c r="C28"/>
  <c r="A28"/>
  <c r="E26"/>
  <c r="F26" s="1"/>
  <c r="B26"/>
  <c r="F25"/>
  <c r="E25"/>
  <c r="B25"/>
  <c r="E24"/>
  <c r="F24" s="1"/>
  <c r="B24"/>
  <c r="F23"/>
  <c r="F28" s="1"/>
  <c r="E23"/>
  <c r="E28" s="1"/>
  <c r="B23"/>
  <c r="G22"/>
  <c r="E22"/>
  <c r="D22"/>
  <c r="C22"/>
  <c r="A22"/>
  <c r="F20"/>
  <c r="E20"/>
  <c r="B20"/>
  <c r="F19"/>
  <c r="F22" s="1"/>
  <c r="B19"/>
  <c r="F18"/>
  <c r="B18"/>
  <c r="D17"/>
  <c r="A17"/>
  <c r="F16"/>
  <c r="E16"/>
  <c r="B16"/>
  <c r="E15"/>
  <c r="F15" s="1"/>
  <c r="B15"/>
  <c r="F14"/>
  <c r="B14"/>
  <c r="F13"/>
  <c r="E13"/>
  <c r="B13"/>
  <c r="E12"/>
  <c r="F12" s="1"/>
  <c r="B12"/>
  <c r="F11"/>
  <c r="E11"/>
  <c r="B11"/>
  <c r="F10"/>
  <c r="E10"/>
  <c r="B10"/>
  <c r="F9"/>
  <c r="E9"/>
  <c r="B9"/>
  <c r="E8"/>
  <c r="F8" s="1"/>
  <c r="B8"/>
  <c r="G7"/>
  <c r="G17" s="1"/>
  <c r="E7"/>
  <c r="F7" s="1"/>
  <c r="B7"/>
  <c r="F6"/>
  <c r="C47" l="1"/>
  <c r="C49" s="1"/>
  <c r="C62" s="1"/>
  <c r="F17"/>
  <c r="G62"/>
  <c r="E36"/>
  <c r="E47" s="1"/>
  <c r="E49" s="1"/>
  <c r="F39"/>
  <c r="F45" s="1"/>
  <c r="F53"/>
  <c r="F56" s="1"/>
  <c r="F60" s="1"/>
  <c r="E17"/>
  <c r="F47" l="1"/>
  <c r="F49" l="1"/>
  <c r="F62" s="1"/>
</calcChain>
</file>

<file path=xl/sharedStrings.xml><?xml version="1.0" encoding="utf-8"?>
<sst xmlns="http://schemas.openxmlformats.org/spreadsheetml/2006/main" count="51" uniqueCount="45">
  <si>
    <t>Creswell Parish Council</t>
  </si>
  <si>
    <t>30.09.17</t>
  </si>
  <si>
    <t>2016/17</t>
  </si>
  <si>
    <t xml:space="preserve">Budget </t>
  </si>
  <si>
    <t xml:space="preserve">Current </t>
  </si>
  <si>
    <t>To go</t>
  </si>
  <si>
    <t>Total</t>
  </si>
  <si>
    <t>Proposed</t>
  </si>
  <si>
    <t>Spend</t>
  </si>
  <si>
    <t>2017-18</t>
  </si>
  <si>
    <t>Budget 2018-19</t>
  </si>
  <si>
    <t>Brought forward</t>
  </si>
  <si>
    <t>Total General Admin</t>
  </si>
  <si>
    <t>2.4 Data Protection Officer</t>
  </si>
  <si>
    <t>Total Statutory Requirements</t>
  </si>
  <si>
    <t>Highways amenity work</t>
  </si>
  <si>
    <t>Total Repairs/Asset Maint</t>
  </si>
  <si>
    <t>4.10 Replacement Bench</t>
  </si>
  <si>
    <t>Total one off expenditure</t>
  </si>
  <si>
    <t>Total Miscellanous</t>
  </si>
  <si>
    <t>Total Perrin</t>
  </si>
  <si>
    <t>10.1 General Funds</t>
  </si>
  <si>
    <t>10.2 Contingency</t>
  </si>
  <si>
    <t>10.3 Capital Asset Fund</t>
  </si>
  <si>
    <t>10.4 Cost of Election Fund</t>
  </si>
  <si>
    <t>10.5 Appeals Fund</t>
  </si>
  <si>
    <t>10.6 Perrin Reserves</t>
  </si>
  <si>
    <t>Total Reserves</t>
  </si>
  <si>
    <t>Carry forward</t>
  </si>
  <si>
    <t>Net Totals</t>
  </si>
  <si>
    <t>VAT Paid</t>
  </si>
  <si>
    <t>Gross Total</t>
  </si>
  <si>
    <t>Budget</t>
  </si>
  <si>
    <t>Recieved</t>
  </si>
  <si>
    <t>Precept</t>
  </si>
  <si>
    <t>Government Grant</t>
  </si>
  <si>
    <t>Concurrent Allowance</t>
  </si>
  <si>
    <t>Total council income</t>
  </si>
  <si>
    <t>Bank Interest</t>
  </si>
  <si>
    <t>VAT Refunds</t>
  </si>
  <si>
    <t>Totals</t>
  </si>
  <si>
    <t>Under/(Overspend)</t>
  </si>
  <si>
    <t>Budget 2018/19</t>
  </si>
  <si>
    <t>Outturn</t>
  </si>
  <si>
    <t>Income Budget 2018/19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</si>
</sst>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£&quot;#,##0.00"/>
  </numFmts>
  <fonts count="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0"/>
      <name val="Arial Narrow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7" fillId="0" borderId="0"/>
  </cellStyleXfs>
  <cellXfs count="35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2" borderId="0" xfId="0" applyFill="1"/>
    <xf numFmtId="164" fontId="2" fillId="2" borderId="0" xfId="0" applyNumberFormat="1" applyFont="1" applyFill="1"/>
    <xf numFmtId="0" fontId="2" fillId="2" borderId="0" xfId="0" applyFont="1" applyFill="1"/>
    <xf numFmtId="0" fontId="0" fillId="3" borderId="0" xfId="0" applyFill="1"/>
    <xf numFmtId="164" fontId="2" fillId="3" borderId="0" xfId="0" applyNumberFormat="1" applyFont="1" applyFill="1"/>
    <xf numFmtId="0" fontId="2" fillId="3" borderId="0" xfId="0" applyFont="1" applyFill="1"/>
    <xf numFmtId="0" fontId="0" fillId="4" borderId="0" xfId="0" applyFill="1"/>
    <xf numFmtId="164" fontId="2" fillId="4" borderId="0" xfId="0" applyNumberFormat="1" applyFont="1" applyFill="1"/>
    <xf numFmtId="0" fontId="2" fillId="4" borderId="0" xfId="0" applyFont="1" applyFill="1"/>
    <xf numFmtId="0" fontId="0" fillId="5" borderId="0" xfId="0" applyFill="1"/>
    <xf numFmtId="164" fontId="2" fillId="5" borderId="0" xfId="0" applyNumberFormat="1" applyFont="1" applyFill="1"/>
    <xf numFmtId="0" fontId="2" fillId="5" borderId="0" xfId="0" applyFont="1" applyFill="1"/>
    <xf numFmtId="0" fontId="0" fillId="6" borderId="0" xfId="0" applyFill="1"/>
    <xf numFmtId="164" fontId="2" fillId="6" borderId="0" xfId="0" applyNumberFormat="1" applyFont="1" applyFill="1"/>
    <xf numFmtId="0" fontId="2" fillId="6" borderId="0" xfId="0" applyFont="1" applyFill="1"/>
    <xf numFmtId="0" fontId="0" fillId="7" borderId="0" xfId="0" applyFill="1"/>
    <xf numFmtId="164" fontId="2" fillId="7" borderId="0" xfId="0" applyNumberFormat="1" applyFont="1" applyFill="1"/>
    <xf numFmtId="0" fontId="2" fillId="7" borderId="0" xfId="0" applyFont="1" applyFill="1"/>
    <xf numFmtId="0" fontId="0" fillId="8" borderId="0" xfId="0" applyFill="1"/>
    <xf numFmtId="164" fontId="2" fillId="8" borderId="0" xfId="0" applyNumberFormat="1" applyFont="1" applyFill="1"/>
    <xf numFmtId="0" fontId="2" fillId="8" borderId="0" xfId="0" applyFont="1" applyFill="1"/>
    <xf numFmtId="164" fontId="2" fillId="0" borderId="0" xfId="0" applyNumberFormat="1" applyFont="1"/>
    <xf numFmtId="0" fontId="2" fillId="9" borderId="0" xfId="0" applyFont="1" applyFill="1"/>
    <xf numFmtId="164" fontId="2" fillId="9" borderId="0" xfId="0" applyNumberFormat="1" applyFont="1" applyFill="1"/>
    <xf numFmtId="0" fontId="0" fillId="10" borderId="0" xfId="0" applyFill="1"/>
    <xf numFmtId="0" fontId="2" fillId="10" borderId="0" xfId="0" applyFont="1" applyFill="1"/>
    <xf numFmtId="164" fontId="2" fillId="10" borderId="0" xfId="0" applyNumberFormat="1" applyFont="1" applyFill="1"/>
    <xf numFmtId="0" fontId="3" fillId="11" borderId="0" xfId="0" applyFont="1" applyFill="1"/>
    <xf numFmtId="0" fontId="2" fillId="12" borderId="0" xfId="0" applyFont="1" applyFill="1"/>
    <xf numFmtId="164" fontId="2" fillId="13" borderId="0" xfId="0" applyNumberFormat="1" applyFont="1" applyFill="1"/>
    <xf numFmtId="0" fontId="0" fillId="0" borderId="0" xfId="0" applyFill="1"/>
    <xf numFmtId="164" fontId="0" fillId="0" borderId="0" xfId="0" applyNumberFormat="1" applyFill="1"/>
  </cellXfs>
  <cellStyles count="8">
    <cellStyle name="Comma 2" xfId="1"/>
    <cellStyle name="Comma 3" xfId="2"/>
    <cellStyle name="Comma 4" xfId="3"/>
    <cellStyle name="Normal" xfId="0" builtinId="0"/>
    <cellStyle name="Normal 2" xfId="4"/>
    <cellStyle name="Normal 2 2" xfId="5"/>
    <cellStyle name="Normal 3" xfId="6"/>
    <cellStyle name="Normal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eswellClerk/Documents/Creswell/2017-18/Accounts/Creswell%20Accounts%202017-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yments over £100"/>
      <sheetName val="Reserve AC"/>
      <sheetName val="Income"/>
      <sheetName val="Payments"/>
      <sheetName val="Detailed Summary"/>
      <sheetName val="Overview"/>
      <sheetName val="Bank Rec"/>
      <sheetName val="vs Budget"/>
    </sheetNames>
    <sheetDataSet>
      <sheetData sheetId="0"/>
      <sheetData sheetId="1"/>
      <sheetData sheetId="2">
        <row r="4">
          <cell r="I4" t="str">
            <v>Web ads</v>
          </cell>
        </row>
      </sheetData>
      <sheetData sheetId="3">
        <row r="4">
          <cell r="J4" t="str">
            <v>1.1 Clerks Salary</v>
          </cell>
          <cell r="K4" t="str">
            <v>1.2 PAYE</v>
          </cell>
          <cell r="L4" t="str">
            <v>1.3 Office Expenses</v>
          </cell>
          <cell r="M4" t="str">
            <v>1.4 Councillors Expenses</v>
          </cell>
          <cell r="N4" t="str">
            <v>1.5 Room Hire</v>
          </cell>
          <cell r="O4" t="str">
            <v>1.6 Training</v>
          </cell>
          <cell r="P4" t="str">
            <v>1.7 Subscriptions</v>
          </cell>
          <cell r="Q4" t="str">
            <v>1.8 Publishing</v>
          </cell>
          <cell r="R4" t="str">
            <v>1.9 Software Licenses</v>
          </cell>
          <cell r="S4" t="str">
            <v>1.10 Other</v>
          </cell>
          <cell r="T4" t="str">
            <v>2.1 Audit</v>
          </cell>
          <cell r="U4" t="str">
            <v>2.2 Insurance</v>
          </cell>
          <cell r="V4" t="str">
            <v>2.3 FOI/DPA</v>
          </cell>
          <cell r="W4" t="str">
            <v>3.1 Bus Shelter Cleaning</v>
          </cell>
          <cell r="X4" t="str">
            <v>3.2 Parish Benches</v>
          </cell>
          <cell r="Y4" t="str">
            <v>3.3 Noticeboards</v>
          </cell>
          <cell r="Z4" t="str">
            <v>3.4 Other Repairs</v>
          </cell>
          <cell r="AB4">
            <v>0</v>
          </cell>
          <cell r="AC4" t="str">
            <v>5.1 Miscellanous</v>
          </cell>
          <cell r="AD4" t="str">
            <v>5.2  Amenity visits</v>
          </cell>
          <cell r="AE4" t="str">
            <v>5.3 Donations</v>
          </cell>
          <cell r="AF4" t="str">
            <v>5.4 Election Costs</v>
          </cell>
          <cell r="AG4" t="str">
            <v>6.1 Annual Perrin Memorial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tabSelected="1" workbookViewId="0">
      <selection activeCell="B3" sqref="B3"/>
    </sheetView>
  </sheetViews>
  <sheetFormatPr defaultColWidth="11" defaultRowHeight="15.75"/>
  <cols>
    <col min="2" max="2" width="27.125" customWidth="1"/>
    <col min="5" max="7" width="12.375" bestFit="1" customWidth="1"/>
  </cols>
  <sheetData>
    <row r="1" spans="1:9">
      <c r="A1" s="1" t="s">
        <v>0</v>
      </c>
    </row>
    <row r="2" spans="1:9">
      <c r="A2" s="1" t="s">
        <v>42</v>
      </c>
    </row>
    <row r="3" spans="1:9">
      <c r="D3" t="s">
        <v>1</v>
      </c>
      <c r="F3" s="1" t="s">
        <v>43</v>
      </c>
    </row>
    <row r="4" spans="1:9">
      <c r="A4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</row>
    <row r="5" spans="1:9">
      <c r="A5" t="s">
        <v>8</v>
      </c>
      <c r="C5" s="1" t="s">
        <v>9</v>
      </c>
      <c r="D5" s="1" t="s">
        <v>8</v>
      </c>
      <c r="E5" s="1"/>
      <c r="F5" s="1" t="s">
        <v>9</v>
      </c>
      <c r="G5" s="1" t="s">
        <v>10</v>
      </c>
    </row>
    <row r="6" spans="1:9">
      <c r="B6" t="s">
        <v>11</v>
      </c>
      <c r="C6" s="1">
        <v>40</v>
      </c>
      <c r="D6" s="1"/>
      <c r="E6" s="2">
        <v>40</v>
      </c>
      <c r="F6" s="2">
        <f>+D6+E6</f>
        <v>40</v>
      </c>
      <c r="G6" s="2"/>
    </row>
    <row r="7" spans="1:9">
      <c r="A7" s="2">
        <v>4092.76</v>
      </c>
      <c r="B7" s="3" t="str">
        <f>+[1]Payments!J4</f>
        <v>1.1 Clerks Salary</v>
      </c>
      <c r="C7" s="2">
        <v>4208.9799999999996</v>
      </c>
      <c r="D7" s="2">
        <v>2221.13</v>
      </c>
      <c r="E7" s="2">
        <f>(6*36)*10.467</f>
        <v>2260.8720000000003</v>
      </c>
      <c r="F7" s="2">
        <f t="shared" ref="F7:F44" si="0">+D7+E7</f>
        <v>4482.0020000000004</v>
      </c>
      <c r="G7" s="2">
        <f>+(12*36*10.467)*1.01</f>
        <v>4566.9614400000009</v>
      </c>
      <c r="H7" s="33"/>
      <c r="I7" s="33"/>
    </row>
    <row r="8" spans="1:9">
      <c r="A8" s="2">
        <v>0</v>
      </c>
      <c r="B8" s="3" t="str">
        <f>+[1]Payments!K4</f>
        <v>1.2 PAYE</v>
      </c>
      <c r="C8" s="2">
        <v>0</v>
      </c>
      <c r="D8" s="2">
        <v>0</v>
      </c>
      <c r="E8" s="2">
        <f t="shared" ref="E8:E44" si="1">+C8-D8</f>
        <v>0</v>
      </c>
      <c r="F8" s="2">
        <f t="shared" si="0"/>
        <v>0</v>
      </c>
      <c r="G8" s="2"/>
    </row>
    <row r="9" spans="1:9">
      <c r="A9" s="2">
        <v>481.98</v>
      </c>
      <c r="B9" s="3" t="str">
        <f>+[1]Payments!L4</f>
        <v>1.3 Office Expenses</v>
      </c>
      <c r="C9" s="2">
        <v>646.4</v>
      </c>
      <c r="D9" s="2">
        <v>200.25</v>
      </c>
      <c r="E9" s="2">
        <f t="shared" si="1"/>
        <v>446.15</v>
      </c>
      <c r="F9" s="2">
        <f t="shared" si="0"/>
        <v>646.4</v>
      </c>
      <c r="G9" s="2">
        <v>564</v>
      </c>
    </row>
    <row r="10" spans="1:9">
      <c r="A10" s="2">
        <v>120.6</v>
      </c>
      <c r="B10" s="3" t="str">
        <f>+[1]Payments!M4</f>
        <v>1.4 Councillors Expenses</v>
      </c>
      <c r="C10" s="2">
        <v>175</v>
      </c>
      <c r="D10" s="2">
        <v>0</v>
      </c>
      <c r="E10" s="2">
        <f t="shared" si="1"/>
        <v>175</v>
      </c>
      <c r="F10" s="2">
        <f t="shared" si="0"/>
        <v>175</v>
      </c>
      <c r="G10" s="2">
        <v>175</v>
      </c>
    </row>
    <row r="11" spans="1:9">
      <c r="A11" s="2">
        <v>0</v>
      </c>
      <c r="B11" s="3" t="str">
        <f>+[1]Payments!N4</f>
        <v>1.5 Room Hire</v>
      </c>
      <c r="C11" s="2">
        <v>395</v>
      </c>
      <c r="D11" s="2">
        <v>0</v>
      </c>
      <c r="E11" s="2">
        <f t="shared" si="1"/>
        <v>395</v>
      </c>
      <c r="F11" s="2">
        <f t="shared" si="0"/>
        <v>395</v>
      </c>
      <c r="G11" s="2">
        <v>395</v>
      </c>
    </row>
    <row r="12" spans="1:9">
      <c r="A12" s="2">
        <v>320</v>
      </c>
      <c r="B12" s="3" t="str">
        <f>+[1]Payments!O4</f>
        <v>1.6 Training</v>
      </c>
      <c r="C12" s="2">
        <v>490</v>
      </c>
      <c r="D12" s="2">
        <v>30</v>
      </c>
      <c r="E12" s="2">
        <f t="shared" si="1"/>
        <v>460</v>
      </c>
      <c r="F12" s="2">
        <f t="shared" si="0"/>
        <v>490</v>
      </c>
      <c r="G12" s="2">
        <v>400</v>
      </c>
    </row>
    <row r="13" spans="1:9">
      <c r="A13" s="2">
        <v>210.33</v>
      </c>
      <c r="B13" s="3" t="str">
        <f>+[1]Payments!P4</f>
        <v>1.7 Subscriptions</v>
      </c>
      <c r="C13" s="2">
        <v>255</v>
      </c>
      <c r="D13" s="2">
        <v>165</v>
      </c>
      <c r="E13" s="2">
        <f t="shared" si="1"/>
        <v>90</v>
      </c>
      <c r="F13" s="2">
        <f t="shared" si="0"/>
        <v>255</v>
      </c>
      <c r="G13" s="2">
        <v>290</v>
      </c>
    </row>
    <row r="14" spans="1:9">
      <c r="A14" s="2">
        <v>53.32</v>
      </c>
      <c r="B14" s="3" t="str">
        <f>+[1]Payments!Q4</f>
        <v>1.8 Publishing</v>
      </c>
      <c r="C14" s="2">
        <v>290</v>
      </c>
      <c r="D14" s="2">
        <v>0</v>
      </c>
      <c r="E14" s="2">
        <v>50</v>
      </c>
      <c r="F14" s="2">
        <f t="shared" si="0"/>
        <v>50</v>
      </c>
      <c r="G14" s="2">
        <v>100</v>
      </c>
    </row>
    <row r="15" spans="1:9">
      <c r="A15" s="2">
        <v>240</v>
      </c>
      <c r="B15" s="3" t="str">
        <f>+[1]Payments!R4</f>
        <v>1.9 Software Licenses</v>
      </c>
      <c r="C15" s="2">
        <v>307.5</v>
      </c>
      <c r="D15" s="2">
        <v>0</v>
      </c>
      <c r="E15" s="2">
        <f t="shared" si="1"/>
        <v>307.5</v>
      </c>
      <c r="F15" s="2">
        <f t="shared" si="0"/>
        <v>307.5</v>
      </c>
      <c r="G15" s="2">
        <v>335</v>
      </c>
    </row>
    <row r="16" spans="1:9">
      <c r="A16" s="2">
        <v>76.599999999999994</v>
      </c>
      <c r="B16" s="3" t="str">
        <f>+[1]Payments!S4</f>
        <v>1.10 Other</v>
      </c>
      <c r="C16" s="2">
        <v>50</v>
      </c>
      <c r="D16" s="2">
        <v>0</v>
      </c>
      <c r="E16" s="2">
        <f t="shared" si="1"/>
        <v>50</v>
      </c>
      <c r="F16" s="2">
        <f t="shared" si="0"/>
        <v>50</v>
      </c>
      <c r="G16" s="2">
        <v>50</v>
      </c>
    </row>
    <row r="17" spans="1:8">
      <c r="A17" s="4">
        <f>SUM(A7:A16)</f>
        <v>5595.59</v>
      </c>
      <c r="B17" s="5" t="s">
        <v>12</v>
      </c>
      <c r="C17" s="4">
        <f>SUM(C7:C16)</f>
        <v>6817.8799999999992</v>
      </c>
      <c r="D17" s="4">
        <f t="shared" ref="D17" si="2">SUM(D7:D16)</f>
        <v>2616.38</v>
      </c>
      <c r="E17" s="4">
        <f>SUM(E7:E16)</f>
        <v>4234.5220000000008</v>
      </c>
      <c r="F17" s="4">
        <f t="shared" ref="F17:G17" si="3">SUM(F7:F16)</f>
        <v>6850.902</v>
      </c>
      <c r="G17" s="4">
        <f t="shared" si="3"/>
        <v>6875.9614400000009</v>
      </c>
      <c r="H17" s="2"/>
    </row>
    <row r="18" spans="1:8">
      <c r="A18" s="2">
        <v>40</v>
      </c>
      <c r="B18" s="6" t="str">
        <f>+[1]Payments!T4</f>
        <v>2.1 Audit</v>
      </c>
      <c r="C18" s="2">
        <v>160</v>
      </c>
      <c r="D18" s="2">
        <v>37.5</v>
      </c>
      <c r="E18" s="2">
        <v>0</v>
      </c>
      <c r="F18" s="2">
        <f t="shared" si="0"/>
        <v>37.5</v>
      </c>
      <c r="G18" s="2">
        <v>50</v>
      </c>
    </row>
    <row r="19" spans="1:8">
      <c r="A19" s="2">
        <v>414.21</v>
      </c>
      <c r="B19" s="6" t="str">
        <f>+[1]Payments!U4</f>
        <v>2.2 Insurance</v>
      </c>
      <c r="C19" s="2">
        <v>500</v>
      </c>
      <c r="D19" s="2">
        <v>432.14</v>
      </c>
      <c r="E19" s="2">
        <v>0</v>
      </c>
      <c r="F19" s="2">
        <f t="shared" si="0"/>
        <v>432.14</v>
      </c>
      <c r="G19" s="2">
        <v>500</v>
      </c>
    </row>
    <row r="20" spans="1:8">
      <c r="A20" s="2">
        <v>35</v>
      </c>
      <c r="B20" s="6" t="str">
        <f>+[1]Payments!V4</f>
        <v>2.3 FOI/DPA</v>
      </c>
      <c r="C20" s="2">
        <v>35</v>
      </c>
      <c r="D20" s="2">
        <v>0</v>
      </c>
      <c r="E20" s="2">
        <f t="shared" si="1"/>
        <v>35</v>
      </c>
      <c r="F20" s="2">
        <f t="shared" si="0"/>
        <v>35</v>
      </c>
      <c r="G20" s="2">
        <v>55</v>
      </c>
    </row>
    <row r="21" spans="1:8">
      <c r="A21" s="2"/>
      <c r="B21" s="6" t="s">
        <v>13</v>
      </c>
      <c r="C21" s="2"/>
      <c r="D21" s="2"/>
      <c r="E21" s="2"/>
      <c r="F21" s="2"/>
      <c r="G21" s="34">
        <v>500</v>
      </c>
    </row>
    <row r="22" spans="1:8">
      <c r="A22" s="7">
        <f>SUM(A18:A20)</f>
        <v>489.21</v>
      </c>
      <c r="B22" s="8" t="s">
        <v>14</v>
      </c>
      <c r="C22" s="7">
        <f t="shared" ref="C22:F22" si="4">SUM(C18:C21)</f>
        <v>695</v>
      </c>
      <c r="D22" s="7">
        <f t="shared" si="4"/>
        <v>469.64</v>
      </c>
      <c r="E22" s="7">
        <f t="shared" si="4"/>
        <v>35</v>
      </c>
      <c r="F22" s="7">
        <f t="shared" si="4"/>
        <v>504.64</v>
      </c>
      <c r="G22" s="7">
        <f>SUM(G18:G21)</f>
        <v>1105</v>
      </c>
      <c r="H22" s="2"/>
    </row>
    <row r="23" spans="1:8">
      <c r="A23" s="2">
        <v>60</v>
      </c>
      <c r="B23" s="9" t="str">
        <f>+[1]Payments!W4</f>
        <v>3.1 Bus Shelter Cleaning</v>
      </c>
      <c r="C23" s="2">
        <v>100</v>
      </c>
      <c r="D23" s="2">
        <v>0</v>
      </c>
      <c r="E23" s="2">
        <f t="shared" si="1"/>
        <v>100</v>
      </c>
      <c r="F23" s="2">
        <f t="shared" si="0"/>
        <v>100</v>
      </c>
      <c r="G23" s="2">
        <v>100</v>
      </c>
    </row>
    <row r="24" spans="1:8">
      <c r="A24" s="2">
        <v>0</v>
      </c>
      <c r="B24" s="9" t="str">
        <f>+[1]Payments!X4</f>
        <v>3.2 Parish Benches</v>
      </c>
      <c r="C24" s="2">
        <v>75</v>
      </c>
      <c r="D24" s="2">
        <v>0</v>
      </c>
      <c r="E24" s="2">
        <f t="shared" si="1"/>
        <v>75</v>
      </c>
      <c r="F24" s="2">
        <f t="shared" si="0"/>
        <v>75</v>
      </c>
      <c r="G24" s="2">
        <v>75</v>
      </c>
    </row>
    <row r="25" spans="1:8">
      <c r="A25" s="2">
        <v>10</v>
      </c>
      <c r="B25" s="9" t="str">
        <f>+[1]Payments!Y4</f>
        <v>3.3 Noticeboards</v>
      </c>
      <c r="C25" s="2">
        <v>180</v>
      </c>
      <c r="D25" s="2">
        <v>0</v>
      </c>
      <c r="E25" s="2">
        <f t="shared" si="1"/>
        <v>180</v>
      </c>
      <c r="F25" s="2">
        <f t="shared" si="0"/>
        <v>180</v>
      </c>
      <c r="G25" s="2">
        <v>180</v>
      </c>
    </row>
    <row r="26" spans="1:8">
      <c r="A26" s="2">
        <v>100</v>
      </c>
      <c r="B26" s="9" t="str">
        <f>+[1]Payments!Z4</f>
        <v>3.4 Other Repairs</v>
      </c>
      <c r="C26" s="2">
        <v>40</v>
      </c>
      <c r="D26" s="2">
        <v>7.98</v>
      </c>
      <c r="E26" s="2">
        <f t="shared" si="1"/>
        <v>32.019999999999996</v>
      </c>
      <c r="F26" s="2">
        <f t="shared" si="0"/>
        <v>40</v>
      </c>
      <c r="G26" s="2">
        <v>40</v>
      </c>
    </row>
    <row r="27" spans="1:8">
      <c r="A27" s="2"/>
      <c r="B27" s="33" t="s">
        <v>15</v>
      </c>
      <c r="C27" s="2"/>
      <c r="D27" s="2"/>
      <c r="E27" s="2"/>
      <c r="F27" s="2"/>
      <c r="G27" s="34">
        <v>500</v>
      </c>
      <c r="H27" s="33"/>
    </row>
    <row r="28" spans="1:8">
      <c r="A28" s="10">
        <f>SUM(A23:A26)</f>
        <v>170</v>
      </c>
      <c r="B28" s="11" t="s">
        <v>16</v>
      </c>
      <c r="C28" s="10">
        <f>SUM(C23:C26)</f>
        <v>395</v>
      </c>
      <c r="D28" s="10">
        <f t="shared" ref="D28:F28" si="5">SUM(D23:D26)</f>
        <v>7.98</v>
      </c>
      <c r="E28" s="10">
        <f t="shared" si="5"/>
        <v>387.02</v>
      </c>
      <c r="F28" s="10">
        <f t="shared" si="5"/>
        <v>395</v>
      </c>
      <c r="G28" s="10">
        <f>SUM(G23:G27)</f>
        <v>895</v>
      </c>
      <c r="H28" s="2"/>
    </row>
    <row r="29" spans="1:8">
      <c r="A29" s="2">
        <v>1056.94</v>
      </c>
      <c r="B29" s="12" t="s">
        <v>17</v>
      </c>
      <c r="C29" s="2">
        <v>0</v>
      </c>
      <c r="D29" s="2">
        <v>0</v>
      </c>
      <c r="E29" s="2">
        <f t="shared" si="1"/>
        <v>0</v>
      </c>
      <c r="F29" s="2">
        <f t="shared" si="0"/>
        <v>0</v>
      </c>
      <c r="G29" s="2"/>
    </row>
    <row r="30" spans="1:8">
      <c r="A30" s="2"/>
      <c r="B30" s="12">
        <f>+[1]Payments!AB4</f>
        <v>0</v>
      </c>
      <c r="C30" s="2">
        <v>0</v>
      </c>
      <c r="D30" s="2">
        <v>0</v>
      </c>
      <c r="E30" s="2">
        <f t="shared" si="1"/>
        <v>0</v>
      </c>
      <c r="F30" s="2">
        <f t="shared" si="0"/>
        <v>0</v>
      </c>
      <c r="G30" s="2"/>
    </row>
    <row r="31" spans="1:8">
      <c r="A31" s="13">
        <f>SUM(A29:A30)</f>
        <v>1056.94</v>
      </c>
      <c r="B31" s="14" t="s">
        <v>18</v>
      </c>
      <c r="C31" s="13">
        <f>SUM(C29:C30)</f>
        <v>0</v>
      </c>
      <c r="D31" s="13">
        <f t="shared" ref="D31:G31" si="6">SUM(D29:D30)</f>
        <v>0</v>
      </c>
      <c r="E31" s="13">
        <f t="shared" si="6"/>
        <v>0</v>
      </c>
      <c r="F31" s="13">
        <f t="shared" si="6"/>
        <v>0</v>
      </c>
      <c r="G31" s="13">
        <f t="shared" si="6"/>
        <v>0</v>
      </c>
      <c r="H31" s="2"/>
    </row>
    <row r="32" spans="1:8">
      <c r="A32" s="2"/>
      <c r="B32" s="15" t="str">
        <f>+[1]Payments!AC4</f>
        <v>5.1 Miscellanous</v>
      </c>
      <c r="C32" s="2">
        <v>20</v>
      </c>
      <c r="D32" s="2">
        <v>0</v>
      </c>
      <c r="E32" s="2">
        <f t="shared" si="1"/>
        <v>20</v>
      </c>
      <c r="F32" s="2">
        <f t="shared" si="0"/>
        <v>20</v>
      </c>
      <c r="G32" s="2">
        <v>20</v>
      </c>
    </row>
    <row r="33" spans="1:8">
      <c r="A33" s="2">
        <v>230</v>
      </c>
      <c r="B33" s="15" t="str">
        <f>+[1]Payments!AD4</f>
        <v>5.2  Amenity visits</v>
      </c>
      <c r="C33" s="2">
        <v>220</v>
      </c>
      <c r="D33" s="2">
        <v>0</v>
      </c>
      <c r="E33" s="2">
        <f t="shared" si="1"/>
        <v>220</v>
      </c>
      <c r="F33" s="2">
        <f t="shared" si="0"/>
        <v>220</v>
      </c>
      <c r="G33" s="2">
        <v>250</v>
      </c>
    </row>
    <row r="34" spans="1:8">
      <c r="A34" s="2">
        <v>50</v>
      </c>
      <c r="B34" s="15" t="str">
        <f>+[1]Payments!AE4</f>
        <v>5.3 Donations</v>
      </c>
      <c r="C34" s="2">
        <v>90</v>
      </c>
      <c r="D34" s="2">
        <v>0</v>
      </c>
      <c r="E34" s="2">
        <f t="shared" si="1"/>
        <v>90</v>
      </c>
      <c r="F34" s="2">
        <f t="shared" si="0"/>
        <v>90</v>
      </c>
      <c r="G34" s="2">
        <v>90</v>
      </c>
    </row>
    <row r="35" spans="1:8">
      <c r="A35" s="2"/>
      <c r="B35" s="15" t="str">
        <f>+[1]Payments!AF4</f>
        <v>5.4 Election Costs</v>
      </c>
      <c r="C35" s="2">
        <v>0</v>
      </c>
      <c r="D35" s="2">
        <v>0</v>
      </c>
      <c r="E35" s="2">
        <f t="shared" si="1"/>
        <v>0</v>
      </c>
      <c r="F35" s="2">
        <f t="shared" si="0"/>
        <v>0</v>
      </c>
      <c r="G35" s="2">
        <v>0</v>
      </c>
    </row>
    <row r="36" spans="1:8">
      <c r="A36" s="16">
        <f>SUM(A32:A35)</f>
        <v>280</v>
      </c>
      <c r="B36" s="17" t="s">
        <v>19</v>
      </c>
      <c r="C36" s="16">
        <f>SUM(C32:C35)</f>
        <v>330</v>
      </c>
      <c r="D36" s="16">
        <f t="shared" ref="D36:G36" si="7">SUM(D32:D35)</f>
        <v>0</v>
      </c>
      <c r="E36" s="16">
        <f t="shared" si="7"/>
        <v>330</v>
      </c>
      <c r="F36" s="16">
        <f t="shared" si="7"/>
        <v>330</v>
      </c>
      <c r="G36" s="16">
        <f t="shared" si="7"/>
        <v>360</v>
      </c>
      <c r="H36" s="2"/>
    </row>
    <row r="37" spans="1:8">
      <c r="A37" s="2">
        <v>443.11</v>
      </c>
      <c r="B37" s="18" t="str">
        <f>+[1]Payments!AG4</f>
        <v>6.1 Annual Perrin Memorial</v>
      </c>
      <c r="C37" s="2">
        <v>505</v>
      </c>
      <c r="D37" s="2">
        <v>359.04</v>
      </c>
      <c r="E37" s="2">
        <f t="shared" si="1"/>
        <v>145.95999999999998</v>
      </c>
      <c r="F37" s="2">
        <f t="shared" si="0"/>
        <v>505</v>
      </c>
      <c r="G37" s="2">
        <v>205</v>
      </c>
    </row>
    <row r="38" spans="1:8">
      <c r="A38" s="19">
        <f>SUM(A37)</f>
        <v>443.11</v>
      </c>
      <c r="B38" s="20" t="s">
        <v>20</v>
      </c>
      <c r="C38" s="19">
        <f>SUM(C37)</f>
        <v>505</v>
      </c>
      <c r="D38" s="19">
        <f t="shared" ref="D38:G38" si="8">SUM(D37)</f>
        <v>359.04</v>
      </c>
      <c r="E38" s="19">
        <f t="shared" si="8"/>
        <v>145.95999999999998</v>
      </c>
      <c r="F38" s="19">
        <f t="shared" si="8"/>
        <v>505</v>
      </c>
      <c r="G38" s="19">
        <f t="shared" si="8"/>
        <v>205</v>
      </c>
      <c r="H38" s="2"/>
    </row>
    <row r="39" spans="1:8">
      <c r="A39" s="2">
        <v>1400</v>
      </c>
      <c r="B39" s="21" t="s">
        <v>21</v>
      </c>
      <c r="C39" s="2">
        <v>300</v>
      </c>
      <c r="D39" s="2">
        <v>0</v>
      </c>
      <c r="E39" s="2">
        <f t="shared" si="1"/>
        <v>300</v>
      </c>
      <c r="F39" s="2">
        <f t="shared" si="0"/>
        <v>300</v>
      </c>
      <c r="G39" s="2">
        <v>300</v>
      </c>
    </row>
    <row r="40" spans="1:8">
      <c r="A40" s="2">
        <v>0</v>
      </c>
      <c r="B40" s="21" t="s">
        <v>22</v>
      </c>
      <c r="C40" s="2">
        <v>0</v>
      </c>
      <c r="D40" s="2">
        <v>0</v>
      </c>
      <c r="E40" s="2">
        <f t="shared" si="1"/>
        <v>0</v>
      </c>
      <c r="F40" s="2">
        <f t="shared" si="0"/>
        <v>0</v>
      </c>
      <c r="G40" s="2">
        <v>0</v>
      </c>
    </row>
    <row r="41" spans="1:8">
      <c r="A41" s="2">
        <v>600</v>
      </c>
      <c r="B41" s="21" t="s">
        <v>23</v>
      </c>
      <c r="C41" s="2">
        <v>200</v>
      </c>
      <c r="D41" s="2">
        <v>0</v>
      </c>
      <c r="E41" s="2">
        <f t="shared" si="1"/>
        <v>200</v>
      </c>
      <c r="F41" s="2">
        <f t="shared" si="0"/>
        <v>200</v>
      </c>
      <c r="G41" s="2">
        <v>0</v>
      </c>
    </row>
    <row r="42" spans="1:8">
      <c r="A42" s="2">
        <v>500</v>
      </c>
      <c r="B42" s="21" t="s">
        <v>24</v>
      </c>
      <c r="C42" s="2">
        <v>0</v>
      </c>
      <c r="D42" s="2">
        <v>0</v>
      </c>
      <c r="E42" s="2">
        <f t="shared" si="1"/>
        <v>0</v>
      </c>
      <c r="F42" s="2">
        <f t="shared" si="0"/>
        <v>0</v>
      </c>
      <c r="G42" s="2">
        <v>0</v>
      </c>
    </row>
    <row r="43" spans="1:8">
      <c r="A43" s="2"/>
      <c r="B43" s="21" t="s">
        <v>25</v>
      </c>
      <c r="C43" s="2">
        <v>0</v>
      </c>
      <c r="D43" s="2">
        <v>0</v>
      </c>
      <c r="E43" s="2">
        <f t="shared" si="1"/>
        <v>0</v>
      </c>
      <c r="F43" s="2">
        <f t="shared" si="0"/>
        <v>0</v>
      </c>
      <c r="G43" s="2">
        <v>0</v>
      </c>
    </row>
    <row r="44" spans="1:8">
      <c r="A44" s="2"/>
      <c r="B44" s="21" t="s">
        <v>26</v>
      </c>
      <c r="C44" s="2">
        <v>25.12</v>
      </c>
      <c r="D44" s="2">
        <v>0</v>
      </c>
      <c r="E44" s="2">
        <f t="shared" si="1"/>
        <v>25.12</v>
      </c>
      <c r="F44" s="2">
        <f t="shared" si="0"/>
        <v>25.12</v>
      </c>
      <c r="G44" s="2">
        <v>0</v>
      </c>
    </row>
    <row r="45" spans="1:8">
      <c r="A45" s="22">
        <f>SUM(A39:A44)</f>
        <v>2500</v>
      </c>
      <c r="B45" s="23" t="s">
        <v>27</v>
      </c>
      <c r="C45" s="22">
        <f>SUM(C39:C44)</f>
        <v>525.12</v>
      </c>
      <c r="D45" s="22">
        <f t="shared" ref="D45:G45" si="9">SUM(D39:D44)</f>
        <v>0</v>
      </c>
      <c r="E45" s="22">
        <f t="shared" si="9"/>
        <v>525.12</v>
      </c>
      <c r="F45" s="22">
        <f t="shared" si="9"/>
        <v>525.12</v>
      </c>
      <c r="G45" s="22">
        <f t="shared" si="9"/>
        <v>300</v>
      </c>
      <c r="H45" s="2"/>
    </row>
    <row r="46" spans="1:8">
      <c r="A46" s="2">
        <v>40</v>
      </c>
      <c r="B46" s="23" t="s">
        <v>28</v>
      </c>
      <c r="C46" s="22"/>
      <c r="D46" s="22"/>
      <c r="E46" s="22"/>
      <c r="F46" s="22"/>
      <c r="G46" s="22"/>
    </row>
    <row r="47" spans="1:8">
      <c r="A47" s="24">
        <f>+A45+A38+A36+A31+A28+A22+A17+A6+A46</f>
        <v>10574.85</v>
      </c>
      <c r="B47" s="1" t="s">
        <v>29</v>
      </c>
      <c r="C47" s="24">
        <f>+C45+C38+C36+C31+C28+C22+C17+C6</f>
        <v>9308</v>
      </c>
      <c r="D47" s="24">
        <f>+D45+D38+D36+D31+D28+D22+D17+D6</f>
        <v>3453.04</v>
      </c>
      <c r="E47" s="24">
        <f>+E45+E38+E36+E31+E28+E22+E17+E6</f>
        <v>5697.6220000000012</v>
      </c>
      <c r="F47" s="24">
        <f>+F45+F38+F36+F31+F28+F22+F17+F6</f>
        <v>9150.6620000000003</v>
      </c>
      <c r="G47" s="24">
        <f>+G45+G38+G36+G31+G28+G22+G17+G6</f>
        <v>9740.9614400000009</v>
      </c>
      <c r="H47" s="2"/>
    </row>
    <row r="48" spans="1:8">
      <c r="A48">
        <v>0</v>
      </c>
      <c r="B48" s="25" t="s">
        <v>30</v>
      </c>
      <c r="C48" s="26">
        <v>0</v>
      </c>
      <c r="D48" s="26">
        <v>76.81</v>
      </c>
      <c r="E48" s="26">
        <v>76.81</v>
      </c>
      <c r="F48" s="26"/>
      <c r="G48" s="26"/>
    </row>
    <row r="49" spans="1:7">
      <c r="A49" s="2">
        <f>+A47+A48</f>
        <v>10574.85</v>
      </c>
      <c r="B49" t="s">
        <v>31</v>
      </c>
      <c r="C49" s="2">
        <f>+C47+C48</f>
        <v>9308</v>
      </c>
      <c r="D49" s="2">
        <f>+D47+D48</f>
        <v>3529.85</v>
      </c>
      <c r="E49" s="2">
        <f>+E47+E48</f>
        <v>5774.4320000000016</v>
      </c>
      <c r="F49" s="2">
        <f t="shared" ref="F49:G49" si="10">+F47+F48</f>
        <v>9150.6620000000003</v>
      </c>
      <c r="G49" s="2">
        <f t="shared" si="10"/>
        <v>9740.9614400000009</v>
      </c>
    </row>
    <row r="50" spans="1:7">
      <c r="B50" s="1"/>
      <c r="C50" s="24"/>
      <c r="D50" s="24"/>
      <c r="E50" s="24"/>
      <c r="F50" s="24"/>
      <c r="G50" s="24"/>
    </row>
    <row r="51" spans="1:7">
      <c r="A51" s="1" t="s">
        <v>44</v>
      </c>
      <c r="B51" s="1"/>
      <c r="C51" s="1"/>
      <c r="D51" s="1"/>
      <c r="E51" s="1" t="s">
        <v>5</v>
      </c>
      <c r="F51" s="1" t="s">
        <v>6</v>
      </c>
      <c r="G51" s="1"/>
    </row>
    <row r="52" spans="1:7">
      <c r="A52" s="1"/>
      <c r="B52" s="1"/>
      <c r="C52" s="1" t="s">
        <v>32</v>
      </c>
      <c r="D52" s="1" t="s">
        <v>33</v>
      </c>
      <c r="E52" s="1"/>
      <c r="F52" s="1" t="s">
        <v>9</v>
      </c>
      <c r="G52" s="1" t="s">
        <v>10</v>
      </c>
    </row>
    <row r="53" spans="1:7">
      <c r="B53" s="27" t="s">
        <v>34</v>
      </c>
      <c r="C53" s="2">
        <v>7932.14</v>
      </c>
      <c r="D53" s="2">
        <v>3966.07</v>
      </c>
      <c r="E53" s="2">
        <f>+C53-D53</f>
        <v>3966.07</v>
      </c>
      <c r="F53" s="2">
        <f>+D53+E53</f>
        <v>7932.14</v>
      </c>
      <c r="G53" s="2">
        <f>7932.14+500+250+0.2</f>
        <v>8682.34</v>
      </c>
    </row>
    <row r="54" spans="1:7">
      <c r="B54" s="27" t="s">
        <v>35</v>
      </c>
      <c r="C54" s="2">
        <v>517.86</v>
      </c>
      <c r="D54" s="2">
        <v>258.93</v>
      </c>
      <c r="E54" s="2">
        <f t="shared" ref="E54:E55" si="11">+C54-D54</f>
        <v>258.93</v>
      </c>
      <c r="F54" s="2">
        <f t="shared" ref="F54:F59" si="12">+D54+E54</f>
        <v>517.86</v>
      </c>
      <c r="G54" s="2">
        <v>517.66</v>
      </c>
    </row>
    <row r="55" spans="1:7">
      <c r="B55" s="27" t="s">
        <v>36</v>
      </c>
      <c r="C55" s="2">
        <v>243</v>
      </c>
      <c r="D55" s="2">
        <v>243</v>
      </c>
      <c r="E55" s="2">
        <f t="shared" si="11"/>
        <v>0</v>
      </c>
      <c r="F55" s="2">
        <f t="shared" si="12"/>
        <v>243</v>
      </c>
      <c r="G55" s="2">
        <v>243</v>
      </c>
    </row>
    <row r="56" spans="1:7">
      <c r="B56" s="28" t="s">
        <v>37</v>
      </c>
      <c r="C56" s="29">
        <f>SUM(C53:C55)</f>
        <v>8693</v>
      </c>
      <c r="D56" s="29">
        <f t="shared" ref="D56:G56" si="13">SUM(D53:D55)</f>
        <v>4468</v>
      </c>
      <c r="E56" s="29">
        <f t="shared" si="13"/>
        <v>4225</v>
      </c>
      <c r="F56" s="29">
        <f t="shared" si="13"/>
        <v>8693</v>
      </c>
      <c r="G56" s="29">
        <f t="shared" si="13"/>
        <v>9443</v>
      </c>
    </row>
    <row r="57" spans="1:7">
      <c r="B57" s="30" t="str">
        <f>+[1]Income!I4</f>
        <v>Web ads</v>
      </c>
      <c r="C57" s="2">
        <v>300</v>
      </c>
      <c r="D57" s="2">
        <v>0</v>
      </c>
      <c r="E57" s="2">
        <f>+C57-D57</f>
        <v>300</v>
      </c>
      <c r="F57" s="2">
        <f t="shared" si="12"/>
        <v>300</v>
      </c>
      <c r="G57" s="2">
        <v>300</v>
      </c>
    </row>
    <row r="58" spans="1:7">
      <c r="B58" s="31" t="s">
        <v>38</v>
      </c>
      <c r="C58" s="32">
        <v>5</v>
      </c>
      <c r="D58" s="32">
        <v>0</v>
      </c>
      <c r="E58" s="32">
        <f>+C58-D58</f>
        <v>5</v>
      </c>
      <c r="F58" s="32">
        <f t="shared" si="12"/>
        <v>5</v>
      </c>
      <c r="G58" s="32">
        <v>5</v>
      </c>
    </row>
    <row r="59" spans="1:7">
      <c r="B59" s="25" t="s">
        <v>39</v>
      </c>
      <c r="C59" s="26">
        <v>0</v>
      </c>
      <c r="D59" s="26">
        <v>0</v>
      </c>
      <c r="E59" s="26">
        <f>+C59-D59</f>
        <v>0</v>
      </c>
      <c r="F59" s="26">
        <f t="shared" si="12"/>
        <v>0</v>
      </c>
      <c r="G59" s="26">
        <v>0</v>
      </c>
    </row>
    <row r="60" spans="1:7">
      <c r="B60" s="1" t="s">
        <v>40</v>
      </c>
      <c r="C60" s="24">
        <f>+C56+C57+C58+C59</f>
        <v>8998</v>
      </c>
      <c r="D60" s="24">
        <f t="shared" ref="D60:G60" si="14">+D56+D57+D58+D59</f>
        <v>4468</v>
      </c>
      <c r="E60" s="24">
        <f t="shared" si="14"/>
        <v>4530</v>
      </c>
      <c r="F60" s="24">
        <f t="shared" si="14"/>
        <v>8998</v>
      </c>
      <c r="G60" s="24">
        <f t="shared" si="14"/>
        <v>9748</v>
      </c>
    </row>
    <row r="61" spans="1:7">
      <c r="C61" s="2"/>
      <c r="D61" s="2"/>
      <c r="E61" s="1"/>
      <c r="F61" s="1"/>
      <c r="G61" s="2"/>
    </row>
    <row r="62" spans="1:7">
      <c r="B62" t="s">
        <v>41</v>
      </c>
      <c r="C62" s="2">
        <f>+C60-C49</f>
        <v>-310</v>
      </c>
      <c r="D62" s="2"/>
      <c r="E62" s="2"/>
      <c r="F62" s="2">
        <f>+F60-F49</f>
        <v>-152.66200000000026</v>
      </c>
      <c r="G62" s="2">
        <f>+G60-G49</f>
        <v>7.0385599999990518</v>
      </c>
    </row>
    <row r="63" spans="1:7">
      <c r="B63" s="1"/>
      <c r="C63" s="24"/>
      <c r="D63" s="24"/>
      <c r="E63" s="2"/>
      <c r="F63" s="2"/>
      <c r="G63" s="2"/>
    </row>
    <row r="64" spans="1:7">
      <c r="B64" s="1"/>
      <c r="C64" s="24"/>
      <c r="D64" s="24"/>
      <c r="E64" s="2"/>
      <c r="F64" s="2"/>
      <c r="G64" s="2"/>
    </row>
    <row r="65" spans="2:7">
      <c r="B65" s="1"/>
      <c r="C65" s="24"/>
      <c r="D65" s="24"/>
      <c r="E65" s="2"/>
      <c r="F65" s="2"/>
      <c r="G65" s="2"/>
    </row>
    <row r="66" spans="2:7">
      <c r="B66" s="1"/>
      <c r="C66" s="24"/>
      <c r="D66" s="24"/>
      <c r="E66" s="2"/>
      <c r="F66" s="2"/>
      <c r="G66" s="2"/>
    </row>
    <row r="67" spans="2:7">
      <c r="B67" s="1"/>
      <c r="C67" s="24"/>
      <c r="D67" s="24"/>
      <c r="E67" s="2"/>
      <c r="F67" s="2"/>
      <c r="G67" s="2"/>
    </row>
    <row r="68" spans="2:7">
      <c r="B68" s="1"/>
      <c r="C68" s="24"/>
      <c r="D68" s="24"/>
      <c r="E68" s="2"/>
      <c r="F68" s="2"/>
      <c r="G68" s="2"/>
    </row>
    <row r="69" spans="2:7">
      <c r="C69" s="2"/>
      <c r="D69" s="2"/>
      <c r="E69" s="2"/>
      <c r="F69" s="2"/>
      <c r="G69" s="2"/>
    </row>
  </sheetData>
  <pageMargins left="0.74803149606299213" right="0.74803149606299213" top="0.98425196850393704" bottom="0.98425196850393704" header="0.51181102362204722" footer="0.51181102362204722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Horitt</dc:creator>
  <cp:lastModifiedBy>Lisa Horitt</cp:lastModifiedBy>
  <dcterms:created xsi:type="dcterms:W3CDTF">2018-01-24T11:27:04Z</dcterms:created>
  <dcterms:modified xsi:type="dcterms:W3CDTF">2018-01-24T11:31:35Z</dcterms:modified>
</cp:coreProperties>
</file>