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swellparishcouncil-my.sharepoint.com/personal/clerkcreswellpc_ceswellparishcouncil_onmicrosoft_com/Documents/Creswell current/2025-26/Accounts/EOY/"/>
    </mc:Choice>
  </mc:AlternateContent>
  <xr:revisionPtr revIDLastSave="11" documentId="8_{6FA52693-350E-4A62-BC41-6D5F3C935A41}" xr6:coauthVersionLast="47" xr6:coauthVersionMax="47" xr10:uidLastSave="{F9BA0C0F-9F3B-4B36-B21D-764692BFE7EA}"/>
  <bookViews>
    <workbookView xWindow="-120" yWindow="-120" windowWidth="29040" windowHeight="15720" xr2:uid="{00000000-000D-0000-FFFF-FFFF00000000}"/>
  </bookViews>
  <sheets>
    <sheet name="Significant variances" sheetId="2" r:id="rId1"/>
    <sheet name="Ex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2" l="1"/>
  <c r="G86" i="2"/>
  <c r="G87" i="2"/>
  <c r="G88" i="2"/>
  <c r="G89" i="2"/>
  <c r="G90" i="2"/>
  <c r="G91" i="2"/>
  <c r="G92" i="2"/>
  <c r="G93" i="2"/>
  <c r="G85" i="2"/>
  <c r="G58" i="2" l="1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57" i="2"/>
  <c r="G33" i="2" l="1"/>
  <c r="G79" i="3" l="1"/>
  <c r="G78" i="3"/>
  <c r="G77" i="3"/>
  <c r="G76" i="3"/>
  <c r="G75" i="3"/>
  <c r="G74" i="3"/>
  <c r="H74" i="3" s="1"/>
  <c r="G70" i="3"/>
  <c r="G69" i="3"/>
  <c r="G68" i="3"/>
  <c r="G67" i="3"/>
  <c r="G66" i="3"/>
  <c r="G65" i="3"/>
  <c r="G61" i="3"/>
  <c r="G60" i="3"/>
  <c r="G59" i="3"/>
  <c r="G58" i="3"/>
  <c r="G57" i="3"/>
  <c r="G56" i="3"/>
  <c r="H56" i="3" s="1"/>
  <c r="G52" i="3"/>
  <c r="G51" i="3"/>
  <c r="G50" i="3"/>
  <c r="G49" i="3"/>
  <c r="G48" i="3"/>
  <c r="G47" i="3"/>
  <c r="H47" i="3" s="1"/>
  <c r="G43" i="3"/>
  <c r="G42" i="3"/>
  <c r="G41" i="3"/>
  <c r="G40" i="3"/>
  <c r="G39" i="3"/>
  <c r="G38" i="3"/>
  <c r="H38" i="3" s="1"/>
  <c r="G34" i="3"/>
  <c r="G33" i="3"/>
  <c r="G32" i="3"/>
  <c r="G31" i="3"/>
  <c r="G30" i="3"/>
  <c r="G29" i="3"/>
  <c r="H29" i="3" s="1"/>
  <c r="G25" i="3"/>
  <c r="G24" i="3"/>
  <c r="G20" i="3"/>
  <c r="H20" i="3" s="1"/>
  <c r="G49" i="2"/>
  <c r="G50" i="2"/>
  <c r="G51" i="2"/>
  <c r="G100" i="2"/>
  <c r="G101" i="2"/>
  <c r="G40" i="2"/>
  <c r="G41" i="2"/>
  <c r="G42" i="2"/>
  <c r="G34" i="2"/>
  <c r="G32" i="2"/>
  <c r="G31" i="2"/>
  <c r="G30" i="2"/>
  <c r="G22" i="2"/>
  <c r="G23" i="2"/>
  <c r="G24" i="2"/>
  <c r="G103" i="2"/>
  <c r="G102" i="2"/>
  <c r="G99" i="2"/>
  <c r="G98" i="2"/>
  <c r="H98" i="2" s="1"/>
  <c r="G84" i="2"/>
  <c r="G56" i="2"/>
  <c r="G52" i="2"/>
  <c r="G48" i="2"/>
  <c r="G47" i="2"/>
  <c r="G43" i="2"/>
  <c r="G39" i="2"/>
  <c r="G38" i="2"/>
  <c r="G29" i="2"/>
  <c r="G25" i="2"/>
  <c r="G21" i="2"/>
  <c r="G20" i="2"/>
  <c r="H20" i="2" s="1"/>
  <c r="G53" i="2" l="1"/>
  <c r="H53" i="2" s="1"/>
  <c r="I53" i="2" s="1"/>
  <c r="G104" i="2"/>
  <c r="H104" i="2" s="1"/>
  <c r="I104" i="2" s="1"/>
  <c r="G44" i="2"/>
  <c r="H44" i="2" s="1"/>
  <c r="I44" i="2" s="1"/>
  <c r="G80" i="3"/>
  <c r="H80" i="3" s="1"/>
  <c r="I80" i="3" s="1"/>
  <c r="G71" i="3"/>
  <c r="H71" i="3" s="1"/>
  <c r="I71" i="3" s="1"/>
  <c r="G62" i="3"/>
  <c r="H62" i="3" s="1"/>
  <c r="I62" i="3" s="1"/>
  <c r="G53" i="3"/>
  <c r="H53" i="3" s="1"/>
  <c r="I53" i="3" s="1"/>
  <c r="G44" i="3"/>
  <c r="H44" i="3" s="1"/>
  <c r="I44" i="3" s="1"/>
  <c r="G26" i="3"/>
  <c r="H26" i="3" s="1"/>
  <c r="I26" i="3" s="1"/>
  <c r="H65" i="3"/>
  <c r="G35" i="3"/>
  <c r="H35" i="3" s="1"/>
  <c r="I35" i="3" s="1"/>
  <c r="G26" i="2"/>
  <c r="H26" i="2" s="1"/>
  <c r="I26" i="2" s="1"/>
  <c r="G35" i="2"/>
  <c r="H35" i="2" s="1"/>
  <c r="I35" i="2" s="1"/>
  <c r="H84" i="2"/>
  <c r="H56" i="2"/>
  <c r="H47" i="2"/>
  <c r="H38" i="2"/>
  <c r="H29" i="2"/>
  <c r="H95" i="2"/>
  <c r="I95" i="2" s="1"/>
  <c r="I81" i="2" l="1"/>
  <c r="H81" i="2"/>
  <c r="G81" i="2"/>
</calcChain>
</file>

<file path=xl/sharedStrings.xml><?xml version="1.0" encoding="utf-8"?>
<sst xmlns="http://schemas.openxmlformats.org/spreadsheetml/2006/main" count="104" uniqueCount="77">
  <si>
    <t>Item</t>
  </si>
  <si>
    <t>Difference</t>
  </si>
  <si>
    <t>Box 2: Precept or Rates and levies</t>
  </si>
  <si>
    <t>Box 3: Total other receipts</t>
  </si>
  <si>
    <t>Box 4: Staff costs</t>
  </si>
  <si>
    <t>Box 5: Loan interest/capital repayments</t>
  </si>
  <si>
    <t>Box 6: Other payments</t>
  </si>
  <si>
    <t>Box 9: Fixed assets plus long-term investments</t>
  </si>
  <si>
    <t>Box 10: Total borrowings</t>
  </si>
  <si>
    <t>%</t>
  </si>
  <si>
    <t>1. Enter figures per the AGAR in the cells highlighted in light blue. This will automatically calculate a percentage change between years.</t>
  </si>
  <si>
    <t>Box 2: Precept or Rates and levies (adjusted)</t>
  </si>
  <si>
    <t>Additional comments / explanations</t>
  </si>
  <si>
    <t>Box 3: Total other receipts (adjusted)</t>
  </si>
  <si>
    <t>Box 4: Staff costs (adjusted)</t>
  </si>
  <si>
    <t>Box 6: Other payments (adjusted)</t>
  </si>
  <si>
    <t>Box 9: Fixed assets plus long-term investments (adjusted)</t>
  </si>
  <si>
    <t>Box 10: Total borrowings (adjusted)</t>
  </si>
  <si>
    <t>Box 5: Loan interest/capital repayments (adjusted)</t>
  </si>
  <si>
    <t>2. If the variance is within 15%, no explanation is required. However, if it is outside this threshold, the percentage difference will highlight in yellow and an explanation is required.</t>
  </si>
  <si>
    <t>4. Once a sufficient explanation has been given to bring the percentage within 15% between years, the percentage difference cell will highlight as 'green' in the 'adjusted' line.</t>
  </si>
  <si>
    <t>Instructions for completing this template:</t>
  </si>
  <si>
    <t>Please note that for fixed assets, regardless of the percentage change in the figure, an explanation is required for the movement.</t>
  </si>
  <si>
    <t>Statement of Variances - Year ended 31 March 2025</t>
  </si>
  <si>
    <t>2024-25</t>
  </si>
  <si>
    <t>2023-24</t>
  </si>
  <si>
    <r>
      <t xml:space="preserve">3. Explanations should be entered in each section, quantified to show the figures for </t>
    </r>
    <r>
      <rPr>
        <u/>
        <sz val="11"/>
        <color rgb="FF464B4B"/>
        <rFont val="Arial"/>
        <family val="2"/>
      </rPr>
      <t>each</t>
    </r>
    <r>
      <rPr>
        <sz val="11"/>
        <color rgb="FF464B4B"/>
        <rFont val="Arial"/>
        <family val="2"/>
      </rPr>
      <t xml:space="preserve"> year. This will automatically calculate the remaining difference and the percentage unexplained.</t>
    </r>
  </si>
  <si>
    <t>Forvis Mazars 2025 all rights reserved</t>
  </si>
  <si>
    <t>Community Infrastructure Levy</t>
  </si>
  <si>
    <t>Grants</t>
  </si>
  <si>
    <t>Website charges</t>
  </si>
  <si>
    <t>New play equipment</t>
  </si>
  <si>
    <t>Election expenses</t>
  </si>
  <si>
    <t>Grounds maintenance</t>
  </si>
  <si>
    <t>Disposal of wooden picnic table</t>
  </si>
  <si>
    <t>Recycled plastic picnic table</t>
  </si>
  <si>
    <t>VAT reclaims £844.97 and refund for overpayment on an invoice £1260</t>
  </si>
  <si>
    <t>VAT Reclaim</t>
  </si>
  <si>
    <t>interest</t>
  </si>
  <si>
    <t>concurrent &amp; Support Grant</t>
  </si>
  <si>
    <t>overpayment on invoice refund</t>
  </si>
  <si>
    <t>Insurance</t>
  </si>
  <si>
    <t>Audit fees</t>
  </si>
  <si>
    <t>Subscriptions</t>
  </si>
  <si>
    <t>Contracts</t>
  </si>
  <si>
    <t>Bank charges</t>
  </si>
  <si>
    <t>new bus shelter</t>
  </si>
  <si>
    <t>new defib &amp; cabinet</t>
  </si>
  <si>
    <t>Statement of Variances - Year ended 31 March 2026</t>
  </si>
  <si>
    <t>2025-26</t>
  </si>
  <si>
    <t>Civic Amenity</t>
  </si>
  <si>
    <t>Room hire</t>
  </si>
  <si>
    <t>office exes</t>
  </si>
  <si>
    <t>Parish publicity</t>
  </si>
  <si>
    <t>Perrin/Kerr Memorials</t>
  </si>
  <si>
    <t>Cllrs expenses</t>
  </si>
  <si>
    <t xml:space="preserve">Training </t>
  </si>
  <si>
    <t>Contingencies</t>
  </si>
  <si>
    <t>Website/email</t>
  </si>
  <si>
    <t>Election Expenses</t>
  </si>
  <si>
    <t>Highway schemes</t>
  </si>
  <si>
    <t>Section 137</t>
  </si>
  <si>
    <t>Defib</t>
  </si>
  <si>
    <t>Work from home allowance</t>
  </si>
  <si>
    <t>Capital projects</t>
  </si>
  <si>
    <t>Street Furniture</t>
  </si>
  <si>
    <t>Village Maintenance</t>
  </si>
  <si>
    <t>wage increase</t>
  </si>
  <si>
    <t>Precept increase</t>
  </si>
  <si>
    <t>Defib &amp; Cabinet - Marston Grange new</t>
  </si>
  <si>
    <t>Interpretation panel Harry Kerr new</t>
  </si>
  <si>
    <t>UK Flag new</t>
  </si>
  <si>
    <t>USA Flag new</t>
  </si>
  <si>
    <t>computer monitor disposal 84.99</t>
  </si>
  <si>
    <t>Gazebo and weights disposal 484.87</t>
  </si>
  <si>
    <t>Printer - Brother DCP 9020 CDW disposal 180</t>
  </si>
  <si>
    <t>Memorial 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</si>
</sst>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5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u/>
      <sz val="11"/>
      <color rgb="FF464B4B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6" fillId="2" borderId="0" xfId="3" applyFill="1"/>
    <xf numFmtId="0" fontId="6" fillId="3" borderId="0" xfId="3" applyFill="1"/>
    <xf numFmtId="0" fontId="6" fillId="2" borderId="7" xfId="3" applyFill="1" applyBorder="1"/>
    <xf numFmtId="0" fontId="7" fillId="2" borderId="0" xfId="3" applyFont="1" applyFill="1"/>
    <xf numFmtId="0" fontId="5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11" fillId="2" borderId="0" xfId="3" applyFont="1" applyFill="1"/>
    <xf numFmtId="0" fontId="11" fillId="3" borderId="0" xfId="3" applyFont="1" applyFill="1"/>
    <xf numFmtId="43" fontId="10" fillId="0" borderId="2" xfId="1" applyFont="1" applyBorder="1"/>
    <xf numFmtId="43" fontId="10" fillId="0" borderId="2" xfId="1" applyFont="1" applyFill="1" applyBorder="1"/>
    <xf numFmtId="43" fontId="9" fillId="0" borderId="1" xfId="1" applyFont="1" applyBorder="1"/>
    <xf numFmtId="43" fontId="10" fillId="0" borderId="1" xfId="1" applyFont="1" applyFill="1" applyBorder="1"/>
    <xf numFmtId="43" fontId="9" fillId="0" borderId="3" xfId="1" applyFont="1" applyBorder="1"/>
    <xf numFmtId="43" fontId="10" fillId="0" borderId="3" xfId="1" applyFont="1" applyFill="1" applyBorder="1"/>
    <xf numFmtId="2" fontId="9" fillId="0" borderId="4" xfId="0" applyNumberFormat="1" applyFont="1" applyBorder="1"/>
    <xf numFmtId="43" fontId="9" fillId="0" borderId="5" xfId="1" applyFont="1" applyFill="1" applyBorder="1"/>
    <xf numFmtId="164" fontId="9" fillId="0" borderId="5" xfId="2" applyNumberFormat="1" applyFont="1" applyFill="1" applyBorder="1"/>
    <xf numFmtId="43" fontId="10" fillId="0" borderId="1" xfId="1" applyFont="1" applyBorder="1"/>
    <xf numFmtId="2" fontId="9" fillId="7" borderId="9" xfId="0" applyNumberFormat="1" applyFont="1" applyFill="1" applyBorder="1"/>
    <xf numFmtId="43" fontId="9" fillId="5" borderId="8" xfId="1" applyFont="1" applyFill="1" applyBorder="1"/>
    <xf numFmtId="43" fontId="9" fillId="0" borderId="8" xfId="1" applyFont="1" applyFill="1" applyBorder="1"/>
    <xf numFmtId="164" fontId="9" fillId="0" borderId="8" xfId="2" applyNumberFormat="1" applyFont="1" applyFill="1" applyBorder="1"/>
    <xf numFmtId="2" fontId="9" fillId="7" borderId="10" xfId="0" applyNumberFormat="1" applyFont="1" applyFill="1" applyBorder="1"/>
    <xf numFmtId="2" fontId="10" fillId="0" borderId="11" xfId="0" applyNumberFormat="1" applyFont="1" applyBorder="1"/>
    <xf numFmtId="2" fontId="10" fillId="0" borderId="12" xfId="0" applyNumberFormat="1" applyFont="1" applyBorder="1"/>
    <xf numFmtId="2" fontId="10" fillId="0" borderId="13" xfId="0" applyNumberFormat="1" applyFont="1" applyBorder="1"/>
    <xf numFmtId="2" fontId="10" fillId="0" borderId="14" xfId="0" applyNumberFormat="1" applyFont="1" applyBorder="1"/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2" fontId="10" fillId="0" borderId="15" xfId="0" applyNumberFormat="1" applyFont="1" applyBorder="1"/>
    <xf numFmtId="2" fontId="10" fillId="0" borderId="16" xfId="0" applyNumberFormat="1" applyFont="1" applyBorder="1"/>
    <xf numFmtId="43" fontId="9" fillId="0" borderId="6" xfId="1" applyFont="1" applyFill="1" applyBorder="1"/>
    <xf numFmtId="0" fontId="13" fillId="2" borderId="0" xfId="0" applyFont="1" applyFill="1"/>
    <xf numFmtId="0" fontId="14" fillId="0" borderId="0" xfId="0" applyFont="1"/>
    <xf numFmtId="0" fontId="14" fillId="0" borderId="0" xfId="0" applyFont="1" applyAlignment="1">
      <alignment vertical="center"/>
    </xf>
    <xf numFmtId="43" fontId="10" fillId="0" borderId="3" xfId="1" applyFont="1" applyBorder="1"/>
    <xf numFmtId="2" fontId="10" fillId="0" borderId="1" xfId="0" applyNumberFormat="1" applyFont="1" applyBorder="1"/>
    <xf numFmtId="0" fontId="1" fillId="0" borderId="1" xfId="0" applyFont="1" applyBorder="1"/>
    <xf numFmtId="0" fontId="11" fillId="0" borderId="1" xfId="3" applyFont="1" applyBorder="1"/>
    <xf numFmtId="0" fontId="10" fillId="0" borderId="1" xfId="3" applyFont="1" applyBorder="1"/>
    <xf numFmtId="43" fontId="9" fillId="0" borderId="1" xfId="1" applyFont="1" applyFill="1" applyBorder="1"/>
    <xf numFmtId="0" fontId="11" fillId="0" borderId="3" xfId="3" applyFont="1" applyBorder="1"/>
    <xf numFmtId="43" fontId="10" fillId="0" borderId="17" xfId="1" applyFont="1" applyFill="1" applyBorder="1"/>
    <xf numFmtId="0" fontId="6" fillId="2" borderId="0" xfId="3" applyFill="1" applyAlignment="1">
      <alignment horizontal="center"/>
    </xf>
    <xf numFmtId="0" fontId="6" fillId="0" borderId="0" xfId="3" applyAlignment="1">
      <alignment horizontal="center"/>
    </xf>
    <xf numFmtId="0" fontId="9" fillId="2" borderId="0" xfId="0" applyFont="1" applyFill="1"/>
    <xf numFmtId="0" fontId="9" fillId="0" borderId="0" xfId="0" applyFont="1"/>
    <xf numFmtId="2" fontId="10" fillId="0" borderId="18" xfId="0" applyNumberFormat="1" applyFont="1" applyBorder="1"/>
    <xf numFmtId="2" fontId="9" fillId="0" borderId="19" xfId="0" applyNumberFormat="1" applyFont="1" applyBorder="1"/>
    <xf numFmtId="43" fontId="9" fillId="0" borderId="20" xfId="1" applyFont="1" applyFill="1" applyBorder="1"/>
    <xf numFmtId="43" fontId="9" fillId="0" borderId="21" xfId="1" applyFont="1" applyFill="1" applyBorder="1"/>
    <xf numFmtId="43" fontId="9" fillId="0" borderId="22" xfId="1" applyFont="1" applyFill="1" applyBorder="1"/>
  </cellXfs>
  <cellStyles count="4">
    <cellStyle name="Comma" xfId="1" builtinId="3"/>
    <cellStyle name="Normal" xfId="0" builtinId="0"/>
    <cellStyle name="Normal 2" xfId="3" xr:uid="{021CD70C-3F6E-4C48-BE7E-BA4C253317C7}"/>
    <cellStyle name="Percent" xfId="2" builtinId="5"/>
  </cellStyles>
  <dxfs count="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4AA7B7"/>
      <color rgb="FF464B4B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3676" y="149743"/>
          <a:ext cx="1404158" cy="792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D5674-102F-4E4C-AB24-C59A1223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3075" y="133607"/>
          <a:ext cx="1404158" cy="71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</sheetPr>
  <dimension ref="B2:J112"/>
  <sheetViews>
    <sheetView showGridLines="0" tabSelected="1" zoomScale="85" zoomScaleNormal="85" workbookViewId="0">
      <pane xSplit="1" ySplit="19" topLeftCell="B80" activePane="bottomRight" state="frozen"/>
      <selection pane="topRight" activeCell="B1" sqref="B1"/>
      <selection pane="bottomLeft" activeCell="A20" sqref="A20"/>
      <selection pane="bottomRight" activeCell="G87" sqref="G87"/>
    </sheetView>
  </sheetViews>
  <sheetFormatPr defaultColWidth="4.140625" defaultRowHeight="11.25" x14ac:dyDescent="0.2"/>
  <cols>
    <col min="1" max="3" width="4.140625" style="2"/>
    <col min="4" max="4" width="56.85546875" style="2" customWidth="1"/>
    <col min="5" max="5" width="15.42578125" style="2" customWidth="1"/>
    <col min="6" max="6" width="16.7109375" style="2" customWidth="1"/>
    <col min="7" max="7" width="16.42578125" style="2" customWidth="1"/>
    <col min="8" max="8" width="16.28515625" style="2" customWidth="1"/>
    <col min="9" max="9" width="76.285156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48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50" t="s">
        <v>21</v>
      </c>
      <c r="E11" s="51"/>
      <c r="F11" s="51"/>
      <c r="G11" s="1"/>
      <c r="H11" s="1"/>
      <c r="I11" s="1"/>
      <c r="J11" s="1"/>
    </row>
    <row r="12" spans="2:10" ht="14.25" x14ac:dyDescent="0.2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.25" x14ac:dyDescent="0.2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.25" x14ac:dyDescent="0.2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.25" x14ac:dyDescent="0.2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5" x14ac:dyDescent="0.25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75" x14ac:dyDescent="0.2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5.75" thickBot="1" x14ac:dyDescent="0.25">
      <c r="B19" s="10"/>
      <c r="C19" s="10"/>
      <c r="D19" s="31" t="s">
        <v>0</v>
      </c>
      <c r="E19" s="32" t="s">
        <v>24</v>
      </c>
      <c r="F19" s="32" t="s">
        <v>49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5" x14ac:dyDescent="0.25">
      <c r="B20" s="10"/>
      <c r="C20" s="10"/>
      <c r="D20" s="22" t="s">
        <v>2</v>
      </c>
      <c r="E20" s="23">
        <v>9985</v>
      </c>
      <c r="F20" s="23">
        <v>11113</v>
      </c>
      <c r="G20" s="24">
        <f>F20-E20</f>
        <v>1128</v>
      </c>
      <c r="H20" s="25">
        <f>G20/E20</f>
        <v>0.11296945418127191</v>
      </c>
      <c r="I20" s="33"/>
      <c r="J20" s="10"/>
    </row>
    <row r="21" spans="2:10" s="11" customFormat="1" ht="14.25" x14ac:dyDescent="0.2">
      <c r="B21" s="10"/>
      <c r="C21" s="10"/>
      <c r="D21" s="34" t="s">
        <v>68</v>
      </c>
      <c r="E21" s="12"/>
      <c r="F21" s="12">
        <v>1128</v>
      </c>
      <c r="G21" s="13">
        <f>F21-E21</f>
        <v>1128</v>
      </c>
      <c r="H21" s="13"/>
      <c r="I21" s="38"/>
      <c r="J21" s="10"/>
    </row>
    <row r="22" spans="2:10" s="11" customFormat="1" ht="14.25" x14ac:dyDescent="0.2">
      <c r="B22" s="10"/>
      <c r="C22" s="10"/>
      <c r="D22" s="34"/>
      <c r="E22" s="12"/>
      <c r="F22" s="12"/>
      <c r="G22" s="13">
        <f t="shared" ref="G22:G24" si="0">F22-E22</f>
        <v>0</v>
      </c>
      <c r="H22" s="13"/>
      <c r="I22" s="41"/>
      <c r="J22" s="10"/>
    </row>
    <row r="23" spans="2:10" s="11" customFormat="1" ht="14.25" x14ac:dyDescent="0.2">
      <c r="B23" s="10"/>
      <c r="C23" s="10"/>
      <c r="D23" s="34"/>
      <c r="E23" s="12"/>
      <c r="F23" s="12"/>
      <c r="G23" s="13">
        <f t="shared" si="0"/>
        <v>0</v>
      </c>
      <c r="H23" s="13"/>
      <c r="I23" s="35"/>
      <c r="J23" s="10"/>
    </row>
    <row r="24" spans="2:10" s="11" customFormat="1" ht="15" x14ac:dyDescent="0.25">
      <c r="B24" s="10"/>
      <c r="C24" s="10"/>
      <c r="D24" s="27"/>
      <c r="E24" s="14"/>
      <c r="F24" s="14"/>
      <c r="G24" s="13">
        <f t="shared" si="0"/>
        <v>0</v>
      </c>
      <c r="H24" s="15"/>
      <c r="I24" s="28"/>
      <c r="J24" s="10"/>
    </row>
    <row r="25" spans="2:10" s="11" customFormat="1" ht="15.75" thickBot="1" x14ac:dyDescent="0.3">
      <c r="B25" s="10"/>
      <c r="C25" s="10"/>
      <c r="D25" s="29"/>
      <c r="E25" s="16"/>
      <c r="F25" s="16"/>
      <c r="G25" s="17">
        <f t="shared" ref="G25" si="1">E25-F25</f>
        <v>0</v>
      </c>
      <c r="H25" s="17"/>
      <c r="I25" s="30"/>
      <c r="J25" s="10"/>
    </row>
    <row r="26" spans="2:10" s="11" customFormat="1" ht="15.75" thickBot="1" x14ac:dyDescent="0.3">
      <c r="B26" s="10"/>
      <c r="C26" s="10"/>
      <c r="D26" s="18" t="s">
        <v>11</v>
      </c>
      <c r="E26" s="19"/>
      <c r="F26" s="19"/>
      <c r="G26" s="19">
        <f>G20-SUM(G21:G25)</f>
        <v>0</v>
      </c>
      <c r="H26" s="20">
        <f>IF(G26=0,0,G26/E20)</f>
        <v>0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2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5" x14ac:dyDescent="0.25">
      <c r="B29" s="10"/>
      <c r="C29" s="10"/>
      <c r="D29" s="22" t="s">
        <v>3</v>
      </c>
      <c r="E29" s="23">
        <v>3253</v>
      </c>
      <c r="F29" s="23">
        <v>4779</v>
      </c>
      <c r="G29" s="24">
        <f>F29-E29</f>
        <v>1526</v>
      </c>
      <c r="H29" s="25">
        <f>G29/E29</f>
        <v>0.46910544113126346</v>
      </c>
      <c r="I29" s="26"/>
      <c r="J29" s="10"/>
    </row>
    <row r="30" spans="2:10" s="11" customFormat="1" ht="14.25" x14ac:dyDescent="0.2">
      <c r="B30" s="10"/>
      <c r="C30" s="10"/>
      <c r="D30" s="27" t="s">
        <v>37</v>
      </c>
      <c r="E30" s="21">
        <v>844.97</v>
      </c>
      <c r="F30" s="21">
        <v>3248.42</v>
      </c>
      <c r="G30" s="13">
        <f t="shared" ref="G30:G34" si="2">F30-E30</f>
        <v>2403.4499999999998</v>
      </c>
      <c r="H30" s="15"/>
      <c r="I30" s="39" t="s">
        <v>36</v>
      </c>
      <c r="J30" s="10"/>
    </row>
    <row r="31" spans="2:10" s="11" customFormat="1" ht="14.25" x14ac:dyDescent="0.2">
      <c r="B31" s="10"/>
      <c r="C31" s="10"/>
      <c r="D31" s="27" t="s">
        <v>38</v>
      </c>
      <c r="E31" s="21">
        <v>500.39</v>
      </c>
      <c r="F31" s="21">
        <v>250.81</v>
      </c>
      <c r="G31" s="13">
        <f t="shared" si="2"/>
        <v>-249.57999999999998</v>
      </c>
      <c r="H31" s="15"/>
      <c r="I31" s="28"/>
      <c r="J31" s="10"/>
    </row>
    <row r="32" spans="2:10" s="11" customFormat="1" ht="14.25" x14ac:dyDescent="0.2">
      <c r="B32" s="10"/>
      <c r="C32" s="10"/>
      <c r="D32" s="27" t="s">
        <v>39</v>
      </c>
      <c r="E32" s="21">
        <v>648</v>
      </c>
      <c r="F32" s="21">
        <v>1280</v>
      </c>
      <c r="G32" s="13">
        <f t="shared" si="2"/>
        <v>632</v>
      </c>
      <c r="H32" s="15"/>
      <c r="I32" s="28"/>
      <c r="J32" s="10"/>
    </row>
    <row r="33" spans="2:10" s="11" customFormat="1" ht="14.25" x14ac:dyDescent="0.2">
      <c r="B33" s="10"/>
      <c r="C33" s="10"/>
      <c r="D33" s="27" t="s">
        <v>40</v>
      </c>
      <c r="E33" s="21">
        <v>1260</v>
      </c>
      <c r="F33" s="21"/>
      <c r="G33" s="13">
        <f t="shared" si="2"/>
        <v>-1260</v>
      </c>
      <c r="H33" s="15"/>
      <c r="I33" s="28"/>
      <c r="J33" s="10"/>
    </row>
    <row r="34" spans="2:10" s="11" customFormat="1" ht="15.75" thickBot="1" x14ac:dyDescent="0.3">
      <c r="B34" s="10"/>
      <c r="C34" s="10"/>
      <c r="D34" s="29"/>
      <c r="E34" s="16"/>
      <c r="F34" s="16"/>
      <c r="G34" s="13">
        <f t="shared" si="2"/>
        <v>0</v>
      </c>
      <c r="H34" s="17"/>
      <c r="I34" s="30"/>
      <c r="J34" s="10"/>
    </row>
    <row r="35" spans="2:10" s="11" customFormat="1" ht="15.75" thickBot="1" x14ac:dyDescent="0.3">
      <c r="B35" s="10"/>
      <c r="C35" s="10"/>
      <c r="D35" s="18" t="s">
        <v>13</v>
      </c>
      <c r="E35" s="19"/>
      <c r="F35" s="19"/>
      <c r="G35" s="19">
        <f>G29-SUM(G30:G34)</f>
        <v>0.13000000000010914</v>
      </c>
      <c r="H35" s="20">
        <f>IF(G35=0,0,G35/E29)</f>
        <v>3.996311097451864E-5</v>
      </c>
      <c r="I35" s="36" t="str">
        <f>IF(OR(H35&gt;0.15,H35&lt;-0.15),"Further explanation needed","No further explanation needed")</f>
        <v>No further explanation needed</v>
      </c>
      <c r="J35" s="10"/>
    </row>
    <row r="36" spans="2:10" s="11" customFormat="1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2" thickBot="1" x14ac:dyDescent="0.25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5" x14ac:dyDescent="0.25">
      <c r="B38" s="10"/>
      <c r="C38" s="10"/>
      <c r="D38" s="22" t="s">
        <v>4</v>
      </c>
      <c r="E38" s="23">
        <v>7203</v>
      </c>
      <c r="F38" s="23">
        <v>8873</v>
      </c>
      <c r="G38" s="24">
        <f>F38-E38</f>
        <v>1670</v>
      </c>
      <c r="H38" s="25">
        <f>G38/E38</f>
        <v>0.23184784117728724</v>
      </c>
      <c r="I38" s="26"/>
      <c r="J38" s="10"/>
    </row>
    <row r="39" spans="2:10" s="11" customFormat="1" ht="14.25" x14ac:dyDescent="0.2">
      <c r="B39" s="10"/>
      <c r="C39" s="10"/>
      <c r="D39" s="27" t="s">
        <v>67</v>
      </c>
      <c r="E39" s="21"/>
      <c r="F39" s="21">
        <v>1670</v>
      </c>
      <c r="G39" s="13">
        <f>F39-E39</f>
        <v>1670</v>
      </c>
      <c r="H39" s="15"/>
      <c r="I39" s="28"/>
      <c r="J39" s="10"/>
    </row>
    <row r="40" spans="2:10" s="11" customFormat="1" ht="14.25" x14ac:dyDescent="0.2">
      <c r="B40" s="10"/>
      <c r="C40" s="10"/>
      <c r="D40" s="27"/>
      <c r="E40" s="21"/>
      <c r="F40" s="21"/>
      <c r="G40" s="13">
        <f t="shared" ref="G40:G42" si="3">F40-E40</f>
        <v>0</v>
      </c>
      <c r="H40" s="15"/>
      <c r="I40" s="28"/>
      <c r="J40" s="10"/>
    </row>
    <row r="41" spans="2:10" s="11" customFormat="1" ht="14.25" x14ac:dyDescent="0.2">
      <c r="B41" s="10"/>
      <c r="C41" s="10"/>
      <c r="D41" s="27"/>
      <c r="E41" s="21"/>
      <c r="F41" s="21"/>
      <c r="G41" s="13">
        <f t="shared" si="3"/>
        <v>0</v>
      </c>
      <c r="H41" s="15"/>
      <c r="I41" s="28"/>
      <c r="J41" s="10"/>
    </row>
    <row r="42" spans="2:10" s="11" customFormat="1" ht="14.25" x14ac:dyDescent="0.2">
      <c r="B42" s="10"/>
      <c r="C42" s="10"/>
      <c r="D42" s="27"/>
      <c r="E42" s="21"/>
      <c r="F42" s="21"/>
      <c r="G42" s="13">
        <f t="shared" si="3"/>
        <v>0</v>
      </c>
      <c r="H42" s="15"/>
      <c r="I42" s="28"/>
      <c r="J42" s="10"/>
    </row>
    <row r="43" spans="2:10" s="11" customFormat="1" ht="15.75" thickBot="1" x14ac:dyDescent="0.3">
      <c r="B43" s="10"/>
      <c r="C43" s="10"/>
      <c r="D43" s="29"/>
      <c r="E43" s="16"/>
      <c r="F43" s="16"/>
      <c r="G43" s="13">
        <f>F43-E43</f>
        <v>0</v>
      </c>
      <c r="H43" s="17"/>
      <c r="I43" s="30"/>
      <c r="J43" s="10"/>
    </row>
    <row r="44" spans="2:10" s="11" customFormat="1" ht="15.75" thickBot="1" x14ac:dyDescent="0.3">
      <c r="B44" s="10"/>
      <c r="C44" s="10"/>
      <c r="D44" s="18" t="s">
        <v>14</v>
      </c>
      <c r="E44" s="19"/>
      <c r="F44" s="19"/>
      <c r="G44" s="19">
        <f>G38-SUM(G39:G43)</f>
        <v>0</v>
      </c>
      <c r="H44" s="20">
        <f>IF(G44=0,0,G44/E38)</f>
        <v>0</v>
      </c>
      <c r="I44" s="36" t="str">
        <f>IF(OR(H44&gt;0.15,H44&lt;-0.15),"Further explanation needed","No further explanation needed")</f>
        <v>No further explanation needed</v>
      </c>
      <c r="J44" s="10"/>
    </row>
    <row r="45" spans="2:10" s="11" customFormat="1" x14ac:dyDescent="0.2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2" thickBot="1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s="11" customFormat="1" ht="15" x14ac:dyDescent="0.25">
      <c r="B47" s="10"/>
      <c r="C47" s="10"/>
      <c r="D47" s="22" t="s">
        <v>5</v>
      </c>
      <c r="E47" s="23">
        <v>0</v>
      </c>
      <c r="F47" s="23">
        <v>0</v>
      </c>
      <c r="G47" s="24">
        <f>F47-E47</f>
        <v>0</v>
      </c>
      <c r="H47" s="25" t="e">
        <f>G47/E47</f>
        <v>#DIV/0!</v>
      </c>
      <c r="I47" s="26"/>
      <c r="J47" s="10"/>
    </row>
    <row r="48" spans="2:10" s="11" customFormat="1" ht="14.25" x14ac:dyDescent="0.2">
      <c r="B48" s="10"/>
      <c r="C48" s="10"/>
      <c r="D48" s="27"/>
      <c r="E48" s="21"/>
      <c r="F48" s="21"/>
      <c r="G48" s="13">
        <f>F48-E48</f>
        <v>0</v>
      </c>
      <c r="H48" s="15"/>
      <c r="I48" s="28"/>
      <c r="J48" s="10"/>
    </row>
    <row r="49" spans="2:10" s="11" customFormat="1" ht="14.25" x14ac:dyDescent="0.2">
      <c r="B49" s="10"/>
      <c r="C49" s="10"/>
      <c r="D49" s="27"/>
      <c r="E49" s="21"/>
      <c r="F49" s="21"/>
      <c r="G49" s="13">
        <f t="shared" ref="G49:G51" si="4">F49-E49</f>
        <v>0</v>
      </c>
      <c r="H49" s="15"/>
      <c r="I49" s="28"/>
      <c r="J49" s="10"/>
    </row>
    <row r="50" spans="2:10" s="11" customFormat="1" ht="14.25" x14ac:dyDescent="0.2">
      <c r="B50" s="10"/>
      <c r="C50" s="10"/>
      <c r="D50" s="27"/>
      <c r="E50" s="21"/>
      <c r="F50" s="21"/>
      <c r="G50" s="13">
        <f t="shared" si="4"/>
        <v>0</v>
      </c>
      <c r="H50" s="15"/>
      <c r="I50" s="28"/>
      <c r="J50" s="10"/>
    </row>
    <row r="51" spans="2:10" s="11" customFormat="1" ht="14.25" x14ac:dyDescent="0.2">
      <c r="B51" s="10"/>
      <c r="C51" s="10"/>
      <c r="D51" s="27"/>
      <c r="E51" s="21"/>
      <c r="F51" s="21"/>
      <c r="G51" s="13">
        <f t="shared" si="4"/>
        <v>0</v>
      </c>
      <c r="H51" s="15"/>
      <c r="I51" s="28"/>
      <c r="J51" s="10"/>
    </row>
    <row r="52" spans="2:10" s="11" customFormat="1" ht="15.75" thickBot="1" x14ac:dyDescent="0.3">
      <c r="B52" s="10"/>
      <c r="C52" s="10"/>
      <c r="D52" s="29"/>
      <c r="E52" s="16"/>
      <c r="F52" s="16"/>
      <c r="G52" s="13">
        <f>F52-E52</f>
        <v>0</v>
      </c>
      <c r="H52" s="17"/>
      <c r="I52" s="30"/>
      <c r="J52" s="10"/>
    </row>
    <row r="53" spans="2:10" s="11" customFormat="1" ht="15.75" thickBot="1" x14ac:dyDescent="0.3">
      <c r="B53" s="10"/>
      <c r="C53" s="10"/>
      <c r="D53" s="18" t="s">
        <v>18</v>
      </c>
      <c r="E53" s="19"/>
      <c r="F53" s="19"/>
      <c r="G53" s="19">
        <f>G47-SUM(G48:G52)</f>
        <v>0</v>
      </c>
      <c r="H53" s="20">
        <f>IF(G53=0,0,G53/E47)</f>
        <v>0</v>
      </c>
      <c r="I53" s="36" t="str">
        <f>IF(OR(H53&gt;0.15,H53&lt;-0.15),"Further explanation needed","No further explanation needed")</f>
        <v>No further explanation needed</v>
      </c>
      <c r="J53" s="10"/>
    </row>
    <row r="54" spans="2:10" s="11" customFormat="1" x14ac:dyDescent="0.2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2" thickBot="1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1" customFormat="1" ht="15" x14ac:dyDescent="0.25">
      <c r="B56" s="10"/>
      <c r="C56" s="10"/>
      <c r="D56" s="22" t="s">
        <v>6</v>
      </c>
      <c r="E56" s="23">
        <v>18014</v>
      </c>
      <c r="F56" s="23">
        <v>12940</v>
      </c>
      <c r="G56" s="24">
        <f>F56-E56</f>
        <v>-5074</v>
      </c>
      <c r="H56" s="25">
        <f>G56/E56</f>
        <v>-0.28166981236815808</v>
      </c>
      <c r="I56" s="26"/>
      <c r="J56" s="10"/>
    </row>
    <row r="57" spans="2:10" s="11" customFormat="1" ht="14.25" x14ac:dyDescent="0.2">
      <c r="B57" s="10"/>
      <c r="C57" s="10"/>
      <c r="D57" s="41" t="s">
        <v>51</v>
      </c>
      <c r="E57" s="21">
        <v>106.5</v>
      </c>
      <c r="F57" s="21">
        <v>145.75</v>
      </c>
      <c r="G57" s="13">
        <f>F57-E57</f>
        <v>39.25</v>
      </c>
      <c r="H57" s="15"/>
      <c r="I57" s="28"/>
      <c r="J57" s="10"/>
    </row>
    <row r="58" spans="2:10" s="11" customFormat="1" ht="14.25" x14ac:dyDescent="0.2">
      <c r="B58" s="10"/>
      <c r="C58" s="10"/>
      <c r="D58" s="41" t="s">
        <v>41</v>
      </c>
      <c r="E58" s="21">
        <v>363</v>
      </c>
      <c r="F58" s="21">
        <v>259</v>
      </c>
      <c r="G58" s="13">
        <f t="shared" ref="G58:G80" si="5">F58-E58</f>
        <v>-104</v>
      </c>
      <c r="H58" s="15"/>
      <c r="I58" s="28"/>
      <c r="J58" s="10"/>
    </row>
    <row r="59" spans="2:10" s="11" customFormat="1" ht="14.25" x14ac:dyDescent="0.2">
      <c r="B59" s="10"/>
      <c r="C59" s="10"/>
      <c r="D59" s="41" t="s">
        <v>42</v>
      </c>
      <c r="E59" s="21">
        <v>94.5</v>
      </c>
      <c r="F59" s="21">
        <v>372</v>
      </c>
      <c r="G59" s="13">
        <f t="shared" si="5"/>
        <v>277.5</v>
      </c>
      <c r="H59" s="15"/>
      <c r="I59" s="28"/>
      <c r="J59" s="10"/>
    </row>
    <row r="60" spans="2:10" s="11" customFormat="1" ht="14.25" x14ac:dyDescent="0.2">
      <c r="B60" s="10"/>
      <c r="C60" s="10"/>
      <c r="D60" s="41" t="s">
        <v>52</v>
      </c>
      <c r="E60" s="21">
        <v>1989.7800000000011</v>
      </c>
      <c r="F60" s="21">
        <v>533.5</v>
      </c>
      <c r="G60" s="13">
        <f t="shared" si="5"/>
        <v>-1456.2800000000011</v>
      </c>
      <c r="H60" s="15"/>
      <c r="I60" s="28"/>
      <c r="J60" s="10"/>
    </row>
    <row r="61" spans="2:10" s="11" customFormat="1" ht="14.25" x14ac:dyDescent="0.2">
      <c r="B61" s="10"/>
      <c r="C61" s="10"/>
      <c r="D61" s="41" t="s">
        <v>43</v>
      </c>
      <c r="E61" s="21">
        <v>443.22</v>
      </c>
      <c r="F61" s="21">
        <v>523.1</v>
      </c>
      <c r="G61" s="13">
        <f t="shared" si="5"/>
        <v>79.88</v>
      </c>
      <c r="H61" s="17"/>
      <c r="I61" s="30"/>
      <c r="J61" s="10"/>
    </row>
    <row r="62" spans="2:10" s="11" customFormat="1" ht="14.25" x14ac:dyDescent="0.2">
      <c r="B62" s="10"/>
      <c r="C62" s="10"/>
      <c r="D62" s="41" t="s">
        <v>53</v>
      </c>
      <c r="E62" s="21">
        <v>0</v>
      </c>
      <c r="F62" s="21">
        <v>40</v>
      </c>
      <c r="G62" s="13">
        <f t="shared" si="5"/>
        <v>40</v>
      </c>
      <c r="H62" s="17"/>
      <c r="I62" s="30"/>
      <c r="J62" s="10"/>
    </row>
    <row r="63" spans="2:10" s="11" customFormat="1" ht="14.25" x14ac:dyDescent="0.2">
      <c r="B63" s="10"/>
      <c r="C63" s="10"/>
      <c r="D63" s="41" t="s">
        <v>54</v>
      </c>
      <c r="E63" s="21">
        <v>304.01000000000005</v>
      </c>
      <c r="F63" s="21">
        <v>1856.81</v>
      </c>
      <c r="G63" s="13">
        <f t="shared" si="5"/>
        <v>1552.8</v>
      </c>
      <c r="H63" s="17"/>
      <c r="I63" s="30"/>
      <c r="J63" s="10"/>
    </row>
    <row r="64" spans="2:10" s="11" customFormat="1" ht="14.25" x14ac:dyDescent="0.2">
      <c r="B64" s="10"/>
      <c r="C64" s="10"/>
      <c r="D64" s="41" t="s">
        <v>55</v>
      </c>
      <c r="E64" s="21">
        <v>19.309999999999999</v>
      </c>
      <c r="F64" s="21">
        <v>34.08</v>
      </c>
      <c r="G64" s="13">
        <f t="shared" si="5"/>
        <v>14.77</v>
      </c>
      <c r="H64" s="17"/>
      <c r="I64" s="30"/>
      <c r="J64" s="10"/>
    </row>
    <row r="65" spans="2:10" s="11" customFormat="1" ht="14.25" x14ac:dyDescent="0.2">
      <c r="B65" s="10"/>
      <c r="C65" s="10"/>
      <c r="D65" s="41" t="s">
        <v>56</v>
      </c>
      <c r="E65" s="21">
        <v>1680</v>
      </c>
      <c r="F65" s="21">
        <v>42</v>
      </c>
      <c r="G65" s="13">
        <f t="shared" si="5"/>
        <v>-1638</v>
      </c>
      <c r="H65" s="17"/>
      <c r="I65" s="30"/>
      <c r="J65" s="10"/>
    </row>
    <row r="66" spans="2:10" s="11" customFormat="1" ht="14.25" x14ac:dyDescent="0.2">
      <c r="B66" s="10"/>
      <c r="C66" s="10"/>
      <c r="D66" s="41" t="s">
        <v>45</v>
      </c>
      <c r="E66" s="21">
        <v>4.25</v>
      </c>
      <c r="F66" s="21">
        <v>46.75</v>
      </c>
      <c r="G66" s="13">
        <f t="shared" si="5"/>
        <v>42.5</v>
      </c>
      <c r="H66" s="17"/>
      <c r="I66" s="30"/>
      <c r="J66" s="10"/>
    </row>
    <row r="67" spans="2:10" s="11" customFormat="1" ht="14.25" x14ac:dyDescent="0.2">
      <c r="B67" s="10"/>
      <c r="C67" s="10"/>
      <c r="D67" s="41" t="s">
        <v>57</v>
      </c>
      <c r="E67" s="21">
        <v>0</v>
      </c>
      <c r="F67" s="21">
        <v>0</v>
      </c>
      <c r="G67" s="13">
        <f t="shared" si="5"/>
        <v>0</v>
      </c>
      <c r="H67" s="17"/>
      <c r="I67" s="30"/>
      <c r="J67" s="10"/>
    </row>
    <row r="68" spans="2:10" s="11" customFormat="1" ht="14.25" x14ac:dyDescent="0.2">
      <c r="B68" s="10"/>
      <c r="C68" s="10"/>
      <c r="D68" s="41" t="s">
        <v>58</v>
      </c>
      <c r="E68" s="21">
        <v>354</v>
      </c>
      <c r="F68" s="21">
        <v>120</v>
      </c>
      <c r="G68" s="13">
        <f t="shared" si="5"/>
        <v>-234</v>
      </c>
      <c r="H68" s="17"/>
      <c r="I68" s="30"/>
      <c r="J68" s="10"/>
    </row>
    <row r="69" spans="2:10" s="11" customFormat="1" ht="14.25" x14ac:dyDescent="0.2">
      <c r="B69" s="10"/>
      <c r="C69" s="10"/>
      <c r="D69" s="41" t="s">
        <v>44</v>
      </c>
      <c r="E69" s="21"/>
      <c r="F69" s="21">
        <v>1850</v>
      </c>
      <c r="G69" s="13">
        <f t="shared" si="5"/>
        <v>1850</v>
      </c>
      <c r="H69" s="17"/>
      <c r="I69" s="30"/>
      <c r="J69" s="10"/>
    </row>
    <row r="70" spans="2:10" s="11" customFormat="1" ht="14.25" x14ac:dyDescent="0.2">
      <c r="B70" s="10"/>
      <c r="C70" s="10"/>
      <c r="D70" s="42" t="s">
        <v>64</v>
      </c>
      <c r="E70" s="21">
        <v>0</v>
      </c>
      <c r="F70" s="21">
        <v>0</v>
      </c>
      <c r="G70" s="13">
        <f t="shared" si="5"/>
        <v>0</v>
      </c>
      <c r="H70" s="17"/>
      <c r="I70" s="30"/>
      <c r="J70" s="10"/>
    </row>
    <row r="71" spans="2:10" s="11" customFormat="1" ht="14.25" x14ac:dyDescent="0.2">
      <c r="B71" s="10"/>
      <c r="C71" s="10"/>
      <c r="D71" s="41" t="s">
        <v>59</v>
      </c>
      <c r="E71" s="21">
        <v>1200.5899999999999</v>
      </c>
      <c r="F71" s="21">
        <v>0</v>
      </c>
      <c r="G71" s="13">
        <f t="shared" si="5"/>
        <v>-1200.5899999999999</v>
      </c>
      <c r="H71" s="17"/>
      <c r="I71" s="30"/>
      <c r="J71" s="10"/>
    </row>
    <row r="72" spans="2:10" s="11" customFormat="1" ht="14.25" x14ac:dyDescent="0.2">
      <c r="B72" s="10"/>
      <c r="C72" s="10"/>
      <c r="D72" s="41" t="s">
        <v>29</v>
      </c>
      <c r="E72" s="43"/>
      <c r="F72" s="21">
        <v>0</v>
      </c>
      <c r="G72" s="13">
        <f t="shared" si="5"/>
        <v>0</v>
      </c>
      <c r="H72" s="17"/>
      <c r="I72" s="30"/>
      <c r="J72" s="10"/>
    </row>
    <row r="73" spans="2:10" s="11" customFormat="1" ht="14.25" x14ac:dyDescent="0.2">
      <c r="B73" s="10"/>
      <c r="C73" s="10"/>
      <c r="D73" s="41" t="s">
        <v>60</v>
      </c>
      <c r="E73" s="21">
        <v>885.73</v>
      </c>
      <c r="F73" s="21">
        <v>267</v>
      </c>
      <c r="G73" s="13">
        <f t="shared" si="5"/>
        <v>-618.73</v>
      </c>
      <c r="H73" s="17"/>
      <c r="I73" s="30"/>
      <c r="J73" s="10"/>
    </row>
    <row r="74" spans="2:10" s="11" customFormat="1" ht="14.25" x14ac:dyDescent="0.2">
      <c r="B74" s="10"/>
      <c r="C74" s="10"/>
      <c r="D74" s="41" t="s">
        <v>61</v>
      </c>
      <c r="E74" s="21">
        <v>44.940000000000005</v>
      </c>
      <c r="F74" s="21">
        <v>170.98</v>
      </c>
      <c r="G74" s="13">
        <f t="shared" si="5"/>
        <v>126.03999999999999</v>
      </c>
      <c r="H74" s="15"/>
      <c r="I74" s="28"/>
      <c r="J74" s="10"/>
    </row>
    <row r="75" spans="2:10" s="11" customFormat="1" ht="14.25" x14ac:dyDescent="0.2">
      <c r="B75" s="10"/>
      <c r="C75" s="10"/>
      <c r="D75" s="41" t="s">
        <v>50</v>
      </c>
      <c r="E75" s="43"/>
      <c r="F75" s="21">
        <v>504</v>
      </c>
      <c r="G75" s="13">
        <f t="shared" si="5"/>
        <v>504</v>
      </c>
      <c r="H75" s="15"/>
      <c r="I75" s="28"/>
      <c r="J75" s="10"/>
    </row>
    <row r="76" spans="2:10" s="11" customFormat="1" ht="14.25" x14ac:dyDescent="0.2">
      <c r="B76" s="10"/>
      <c r="C76" s="10"/>
      <c r="D76" s="44" t="s">
        <v>65</v>
      </c>
      <c r="E76" s="21">
        <v>5034</v>
      </c>
      <c r="F76" s="21">
        <v>0</v>
      </c>
      <c r="G76" s="13">
        <f t="shared" si="5"/>
        <v>-5034</v>
      </c>
      <c r="H76" s="15"/>
      <c r="I76" s="28"/>
      <c r="J76" s="10"/>
    </row>
    <row r="77" spans="2:10" s="11" customFormat="1" ht="14.25" x14ac:dyDescent="0.2">
      <c r="B77" s="10"/>
      <c r="C77" s="10"/>
      <c r="D77" s="41" t="s">
        <v>66</v>
      </c>
      <c r="E77" s="21">
        <v>408</v>
      </c>
      <c r="F77" s="21">
        <v>0</v>
      </c>
      <c r="G77" s="13">
        <f t="shared" si="5"/>
        <v>-408</v>
      </c>
      <c r="H77" s="15"/>
      <c r="I77" s="28"/>
      <c r="J77" s="10"/>
    </row>
    <row r="78" spans="2:10" s="11" customFormat="1" ht="14.25" x14ac:dyDescent="0.2">
      <c r="B78" s="10"/>
      <c r="C78" s="10"/>
      <c r="D78" s="41" t="s">
        <v>62</v>
      </c>
      <c r="E78" s="21">
        <v>4770</v>
      </c>
      <c r="F78" s="21">
        <v>5062</v>
      </c>
      <c r="G78" s="13">
        <f t="shared" si="5"/>
        <v>292</v>
      </c>
      <c r="H78" s="15"/>
      <c r="I78" s="28"/>
      <c r="J78" s="10"/>
    </row>
    <row r="79" spans="2:10" s="11" customFormat="1" ht="14.25" x14ac:dyDescent="0.2">
      <c r="B79" s="10"/>
      <c r="C79" s="10"/>
      <c r="D79" s="41" t="s">
        <v>63</v>
      </c>
      <c r="E79" s="21">
        <v>312</v>
      </c>
      <c r="F79" s="21">
        <v>312</v>
      </c>
      <c r="G79" s="13">
        <f t="shared" si="5"/>
        <v>0</v>
      </c>
      <c r="H79" s="15"/>
      <c r="I79" s="28"/>
      <c r="J79" s="10"/>
    </row>
    <row r="80" spans="2:10" s="11" customFormat="1" ht="15" thickBot="1" x14ac:dyDescent="0.25">
      <c r="B80" s="10"/>
      <c r="C80" s="10"/>
      <c r="D80" s="46"/>
      <c r="E80" s="40"/>
      <c r="F80" s="40"/>
      <c r="G80" s="47">
        <f t="shared" si="5"/>
        <v>0</v>
      </c>
      <c r="H80" s="17"/>
      <c r="I80" s="30"/>
      <c r="J80" s="10"/>
    </row>
    <row r="81" spans="2:10" s="11" customFormat="1" ht="15.75" thickBot="1" x14ac:dyDescent="0.3">
      <c r="B81" s="10"/>
      <c r="C81" s="10"/>
      <c r="D81" s="18" t="s">
        <v>15</v>
      </c>
      <c r="E81" s="19"/>
      <c r="F81" s="19"/>
      <c r="G81" s="19">
        <f ca="1">G56-SUM(G57:G81)</f>
        <v>0</v>
      </c>
      <c r="H81" s="20">
        <f ca="1">IF(G81=0,0,G81/E56)</f>
        <v>0</v>
      </c>
      <c r="I81" s="36" t="str">
        <f ca="1">IF(OR(H81&gt;0.15,H81&lt;-0.15),"Further explanation needed","No further explanation needed")</f>
        <v>Further explanation needed</v>
      </c>
      <c r="J81" s="10"/>
    </row>
    <row r="82" spans="2:10" s="11" customFormat="1" x14ac:dyDescent="0.2">
      <c r="B82" s="10"/>
      <c r="C82" s="10"/>
      <c r="D82" s="10"/>
      <c r="E82" s="10"/>
      <c r="F82" s="10"/>
      <c r="G82" s="10"/>
      <c r="H82" s="10"/>
      <c r="I82" s="10"/>
      <c r="J82" s="10"/>
    </row>
    <row r="83" spans="2:10" s="11" customFormat="1" ht="12" thickBot="1" x14ac:dyDescent="0.25">
      <c r="B83" s="10"/>
      <c r="C83" s="10"/>
      <c r="D83" s="10"/>
      <c r="E83" s="10"/>
      <c r="F83" s="10"/>
      <c r="G83" s="10"/>
      <c r="H83" s="10"/>
      <c r="I83" s="10"/>
      <c r="J83" s="10"/>
    </row>
    <row r="84" spans="2:10" s="11" customFormat="1" ht="15" x14ac:dyDescent="0.25">
      <c r="B84" s="10"/>
      <c r="C84" s="10"/>
      <c r="D84" s="22" t="s">
        <v>7</v>
      </c>
      <c r="E84" s="23">
        <v>32168.44</v>
      </c>
      <c r="F84" s="23">
        <v>37683</v>
      </c>
      <c r="G84" s="24">
        <f>F84-E84</f>
        <v>5514.5600000000013</v>
      </c>
      <c r="H84" s="25">
        <f>G84/E84</f>
        <v>0.17142764771931748</v>
      </c>
      <c r="I84" s="26"/>
      <c r="J84" s="10"/>
    </row>
    <row r="85" spans="2:10" s="11" customFormat="1" ht="15" x14ac:dyDescent="0.25">
      <c r="B85" s="10"/>
      <c r="C85" s="10"/>
      <c r="D85" s="27" t="s">
        <v>46</v>
      </c>
      <c r="E85" s="21">
        <v>4195</v>
      </c>
      <c r="F85" s="21">
        <v>0</v>
      </c>
      <c r="G85" s="45">
        <f t="shared" ref="G85:G94" si="6">F85-E85</f>
        <v>-4195</v>
      </c>
      <c r="H85" s="15"/>
      <c r="I85" s="28"/>
      <c r="J85" s="10"/>
    </row>
    <row r="86" spans="2:10" s="11" customFormat="1" ht="15" x14ac:dyDescent="0.25">
      <c r="B86" s="10"/>
      <c r="C86" s="10"/>
      <c r="D86" s="27" t="s">
        <v>47</v>
      </c>
      <c r="E86" s="15">
        <v>3975</v>
      </c>
      <c r="F86" s="21">
        <v>0</v>
      </c>
      <c r="G86" s="45">
        <f t="shared" si="6"/>
        <v>-3975</v>
      </c>
      <c r="H86" s="15"/>
      <c r="I86" s="28"/>
      <c r="J86" s="10"/>
    </row>
    <row r="87" spans="2:10" s="11" customFormat="1" ht="15" x14ac:dyDescent="0.25">
      <c r="B87" s="10"/>
      <c r="C87" s="10"/>
      <c r="D87" s="29" t="s">
        <v>73</v>
      </c>
      <c r="E87" s="15">
        <v>0</v>
      </c>
      <c r="F87" s="21">
        <v>84.99</v>
      </c>
      <c r="G87" s="45">
        <f t="shared" si="6"/>
        <v>84.99</v>
      </c>
      <c r="H87" s="15"/>
      <c r="I87" s="28"/>
      <c r="J87" s="10"/>
    </row>
    <row r="88" spans="2:10" s="11" customFormat="1" ht="15" x14ac:dyDescent="0.25">
      <c r="B88" s="10"/>
      <c r="C88" s="10"/>
      <c r="D88" s="29" t="s">
        <v>74</v>
      </c>
      <c r="E88" s="15">
        <v>0</v>
      </c>
      <c r="F88" s="21">
        <v>484.87</v>
      </c>
      <c r="G88" s="45">
        <f t="shared" si="6"/>
        <v>484.87</v>
      </c>
      <c r="H88" s="15"/>
      <c r="I88" s="28"/>
      <c r="J88" s="10"/>
    </row>
    <row r="89" spans="2:10" s="11" customFormat="1" ht="15" x14ac:dyDescent="0.25">
      <c r="B89" s="10"/>
      <c r="C89" s="10"/>
      <c r="D89" s="29" t="s">
        <v>75</v>
      </c>
      <c r="E89" s="15">
        <v>0</v>
      </c>
      <c r="F89" s="40">
        <v>180</v>
      </c>
      <c r="G89" s="45">
        <f t="shared" si="6"/>
        <v>180</v>
      </c>
      <c r="H89" s="17"/>
      <c r="I89" s="30"/>
      <c r="J89" s="10"/>
    </row>
    <row r="90" spans="2:10" s="11" customFormat="1" ht="15" x14ac:dyDescent="0.25">
      <c r="B90" s="10"/>
      <c r="C90" s="10"/>
      <c r="D90" s="29" t="s">
        <v>69</v>
      </c>
      <c r="E90" s="15"/>
      <c r="F90" s="40">
        <v>4134</v>
      </c>
      <c r="G90" s="45">
        <f t="shared" si="6"/>
        <v>4134</v>
      </c>
      <c r="H90" s="17"/>
      <c r="I90" s="30"/>
      <c r="J90" s="10"/>
    </row>
    <row r="91" spans="2:10" s="11" customFormat="1" ht="15" x14ac:dyDescent="0.25">
      <c r="B91" s="10"/>
      <c r="C91" s="10"/>
      <c r="D91" s="27" t="s">
        <v>70</v>
      </c>
      <c r="E91" s="21"/>
      <c r="F91" s="40">
        <v>1275</v>
      </c>
      <c r="G91" s="45">
        <f t="shared" si="6"/>
        <v>1275</v>
      </c>
      <c r="H91" s="17"/>
      <c r="I91" s="30"/>
      <c r="J91" s="10"/>
    </row>
    <row r="92" spans="2:10" s="11" customFormat="1" ht="15" x14ac:dyDescent="0.25">
      <c r="B92" s="10"/>
      <c r="C92" s="10"/>
      <c r="D92" s="27" t="s">
        <v>71</v>
      </c>
      <c r="E92" s="40"/>
      <c r="F92" s="40">
        <v>93.09</v>
      </c>
      <c r="G92" s="45">
        <f t="shared" si="6"/>
        <v>93.09</v>
      </c>
      <c r="H92" s="17"/>
      <c r="I92" s="30"/>
      <c r="J92" s="10"/>
    </row>
    <row r="93" spans="2:10" s="11" customFormat="1" ht="15" x14ac:dyDescent="0.25">
      <c r="B93" s="10"/>
      <c r="C93" s="10"/>
      <c r="D93" s="41" t="s">
        <v>72</v>
      </c>
      <c r="E93" s="21"/>
      <c r="F93" s="45">
        <v>137.32</v>
      </c>
      <c r="G93" s="45">
        <f t="shared" si="6"/>
        <v>137.32</v>
      </c>
      <c r="H93" s="17"/>
      <c r="I93" s="30"/>
      <c r="J93" s="10"/>
    </row>
    <row r="94" spans="2:10" s="11" customFormat="1" ht="15.75" thickBot="1" x14ac:dyDescent="0.3">
      <c r="B94" s="10"/>
      <c r="C94" s="10"/>
      <c r="D94" s="41" t="s">
        <v>76</v>
      </c>
      <c r="E94" s="21"/>
      <c r="F94" s="45">
        <v>625</v>
      </c>
      <c r="G94" s="45">
        <f t="shared" si="6"/>
        <v>625</v>
      </c>
      <c r="H94" s="47"/>
      <c r="I94" s="52"/>
      <c r="J94" s="10"/>
    </row>
    <row r="95" spans="2:10" s="11" customFormat="1" ht="15.75" thickBot="1" x14ac:dyDescent="0.3">
      <c r="B95" s="10"/>
      <c r="C95" s="10"/>
      <c r="D95" s="53" t="s">
        <v>16</v>
      </c>
      <c r="E95" s="54"/>
      <c r="F95" s="55"/>
      <c r="G95" s="56"/>
      <c r="H95" s="20">
        <f>IF(G95=0,0,G95/E84)</f>
        <v>0</v>
      </c>
      <c r="I95" s="36" t="str">
        <f>IF(OR(H95&lt;0,H95&lt;0),"Further explanation needed","No further explanation needed")</f>
        <v>No further explanation needed</v>
      </c>
      <c r="J95" s="10"/>
    </row>
    <row r="96" spans="2:10" s="11" customFormat="1" x14ac:dyDescent="0.2">
      <c r="B96" s="10"/>
      <c r="C96" s="10"/>
      <c r="D96" s="10"/>
      <c r="E96" s="10"/>
      <c r="F96" s="10"/>
      <c r="G96" s="10"/>
      <c r="H96" s="10"/>
      <c r="I96" s="10"/>
      <c r="J96" s="10"/>
    </row>
    <row r="97" spans="2:10" s="11" customFormat="1" ht="12" thickBot="1" x14ac:dyDescent="0.25">
      <c r="B97" s="10"/>
      <c r="C97" s="10"/>
      <c r="D97" s="10"/>
      <c r="E97" s="10"/>
      <c r="F97" s="10"/>
      <c r="G97" s="10"/>
      <c r="H97" s="10"/>
      <c r="I97" s="10"/>
      <c r="J97" s="10"/>
    </row>
    <row r="98" spans="2:10" s="11" customFormat="1" ht="15" x14ac:dyDescent="0.25">
      <c r="B98" s="10"/>
      <c r="C98" s="10"/>
      <c r="D98" s="22" t="s">
        <v>8</v>
      </c>
      <c r="E98" s="23">
        <v>0</v>
      </c>
      <c r="F98" s="23">
        <v>0</v>
      </c>
      <c r="G98" s="24">
        <f>F98-E98</f>
        <v>0</v>
      </c>
      <c r="H98" s="25" t="e">
        <f>G98/E98</f>
        <v>#DIV/0!</v>
      </c>
      <c r="I98" s="26"/>
      <c r="J98" s="10"/>
    </row>
    <row r="99" spans="2:10" s="11" customFormat="1" ht="14.25" x14ac:dyDescent="0.2">
      <c r="B99" s="10"/>
      <c r="C99" s="10"/>
      <c r="D99" s="27"/>
      <c r="E99" s="21"/>
      <c r="F99" s="21"/>
      <c r="G99" s="13">
        <f>F99-E99</f>
        <v>0</v>
      </c>
      <c r="H99" s="15"/>
      <c r="I99" s="28"/>
      <c r="J99" s="10"/>
    </row>
    <row r="100" spans="2:10" s="11" customFormat="1" ht="14.25" x14ac:dyDescent="0.2">
      <c r="B100" s="10"/>
      <c r="C100" s="10"/>
      <c r="D100" s="27"/>
      <c r="E100" s="21"/>
      <c r="F100" s="21"/>
      <c r="G100" s="13">
        <f t="shared" ref="G100:G101" si="7">F100-E100</f>
        <v>0</v>
      </c>
      <c r="H100" s="15"/>
      <c r="I100" s="28"/>
      <c r="J100" s="10"/>
    </row>
    <row r="101" spans="2:10" s="11" customFormat="1" ht="14.25" x14ac:dyDescent="0.2">
      <c r="B101" s="10"/>
      <c r="C101" s="10"/>
      <c r="D101" s="27"/>
      <c r="E101" s="21"/>
      <c r="F101" s="21"/>
      <c r="G101" s="13">
        <f t="shared" si="7"/>
        <v>0</v>
      </c>
      <c r="H101" s="15"/>
      <c r="I101" s="28"/>
      <c r="J101" s="10"/>
    </row>
    <row r="102" spans="2:10" s="11" customFormat="1" ht="14.25" x14ac:dyDescent="0.2">
      <c r="B102" s="10"/>
      <c r="C102" s="10"/>
      <c r="D102" s="27"/>
      <c r="E102" s="21"/>
      <c r="F102" s="21"/>
      <c r="G102" s="13">
        <f>F102-E102</f>
        <v>0</v>
      </c>
      <c r="H102" s="15"/>
      <c r="I102" s="28"/>
      <c r="J102" s="10"/>
    </row>
    <row r="103" spans="2:10" s="11" customFormat="1" ht="15.75" thickBot="1" x14ac:dyDescent="0.3">
      <c r="B103" s="10"/>
      <c r="C103" s="10"/>
      <c r="D103" s="29"/>
      <c r="E103" s="16"/>
      <c r="F103" s="16"/>
      <c r="G103" s="13">
        <f>F103-E103</f>
        <v>0</v>
      </c>
      <c r="H103" s="17"/>
      <c r="I103" s="30"/>
      <c r="J103" s="10"/>
    </row>
    <row r="104" spans="2:10" s="11" customFormat="1" ht="15.75" thickBot="1" x14ac:dyDescent="0.3">
      <c r="B104" s="10"/>
      <c r="C104" s="10"/>
      <c r="D104" s="18" t="s">
        <v>17</v>
      </c>
      <c r="E104" s="19"/>
      <c r="F104" s="19"/>
      <c r="G104" s="19">
        <f>G98-SUM(G99:G103)</f>
        <v>0</v>
      </c>
      <c r="H104" s="20">
        <f>IF(G104=0,0,G104/E98)</f>
        <v>0</v>
      </c>
      <c r="I104" s="36" t="str">
        <f>IF(OR(H104&gt;0.15,H104&lt;-0.15),"Further explanation needed","No further explanation needed")</f>
        <v>No further explanation needed</v>
      </c>
      <c r="J104" s="10"/>
    </row>
    <row r="105" spans="2:10" s="11" customFormat="1" x14ac:dyDescent="0.2"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2:10" x14ac:dyDescent="0.2">
      <c r="B106" s="1"/>
      <c r="C106" s="1"/>
      <c r="D106" s="1"/>
      <c r="E106" s="1"/>
      <c r="F106" s="1"/>
      <c r="G106" s="1"/>
      <c r="H106" s="1"/>
      <c r="I106" s="1"/>
      <c r="J106" s="1"/>
    </row>
    <row r="107" spans="2:10" x14ac:dyDescent="0.2">
      <c r="B107" s="1"/>
      <c r="C107" s="1"/>
      <c r="D107" s="1"/>
      <c r="E107" s="1"/>
      <c r="F107" s="1"/>
      <c r="G107" s="1"/>
      <c r="H107" s="1"/>
      <c r="I107" s="1"/>
      <c r="J107" s="1"/>
    </row>
    <row r="108" spans="2:10" x14ac:dyDescent="0.2">
      <c r="B108" s="1"/>
      <c r="C108" s="1"/>
      <c r="D108" s="1"/>
      <c r="E108" s="1"/>
      <c r="F108" s="1"/>
      <c r="G108" s="1"/>
      <c r="H108" s="1"/>
      <c r="I108" s="1"/>
      <c r="J108" s="1"/>
    </row>
    <row r="109" spans="2:10" x14ac:dyDescent="0.2">
      <c r="B109" s="1"/>
      <c r="C109" s="3"/>
      <c r="D109" s="3"/>
      <c r="E109" s="3"/>
      <c r="F109" s="3"/>
      <c r="G109" s="3"/>
      <c r="H109" s="3"/>
      <c r="I109" s="3"/>
      <c r="J109" s="3"/>
    </row>
    <row r="110" spans="2:10" x14ac:dyDescent="0.2">
      <c r="B110" s="1"/>
      <c r="C110" s="48" t="s">
        <v>27</v>
      </c>
      <c r="D110" s="49"/>
      <c r="E110" s="49"/>
      <c r="F110" s="49"/>
      <c r="G110" s="49"/>
      <c r="H110" s="49"/>
      <c r="I110" s="49"/>
      <c r="J110" s="49"/>
    </row>
    <row r="111" spans="2:10" x14ac:dyDescent="0.2">
      <c r="B111" s="1"/>
      <c r="C111" s="1"/>
      <c r="D111" s="1"/>
      <c r="E111" s="1"/>
      <c r="F111" s="1"/>
      <c r="G111" s="1"/>
      <c r="H111" s="1"/>
      <c r="I111" s="1"/>
      <c r="J111" s="1"/>
    </row>
    <row r="112" spans="2:10" x14ac:dyDescent="0.2"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2">
    <mergeCell ref="C110:J110"/>
    <mergeCell ref="D11:F11"/>
  </mergeCells>
  <conditionalFormatting sqref="H20">
    <cfRule type="cellIs" dxfId="83" priority="67" operator="between">
      <formula>-0.15</formula>
      <formula>0.15</formula>
    </cfRule>
    <cfRule type="cellIs" dxfId="82" priority="68" operator="lessThan">
      <formula>-0.15</formula>
    </cfRule>
    <cfRule type="cellIs" dxfId="81" priority="69" operator="greaterThan">
      <formula>0.15</formula>
    </cfRule>
  </conditionalFormatting>
  <conditionalFormatting sqref="H26">
    <cfRule type="cellIs" dxfId="80" priority="70" operator="between">
      <formula>-0.15</formula>
      <formula>0.15</formula>
    </cfRule>
    <cfRule type="cellIs" dxfId="79" priority="71" operator="lessThan">
      <formula>-0.15</formula>
    </cfRule>
    <cfRule type="cellIs" dxfId="78" priority="72" operator="greaterThan">
      <formula>0.15</formula>
    </cfRule>
  </conditionalFormatting>
  <conditionalFormatting sqref="H29">
    <cfRule type="cellIs" dxfId="77" priority="61" operator="between">
      <formula>-0.15</formula>
      <formula>0.15</formula>
    </cfRule>
    <cfRule type="cellIs" dxfId="76" priority="62" operator="lessThan">
      <formula>-0.15</formula>
    </cfRule>
    <cfRule type="cellIs" dxfId="75" priority="63" operator="greaterThan">
      <formula>0.15</formula>
    </cfRule>
  </conditionalFormatting>
  <conditionalFormatting sqref="H35">
    <cfRule type="cellIs" dxfId="74" priority="64" operator="between">
      <formula>-0.15</formula>
      <formula>0.15</formula>
    </cfRule>
    <cfRule type="cellIs" dxfId="73" priority="65" operator="lessThan">
      <formula>-0.15</formula>
    </cfRule>
    <cfRule type="cellIs" dxfId="72" priority="66" operator="greaterThan">
      <formula>0.15</formula>
    </cfRule>
  </conditionalFormatting>
  <conditionalFormatting sqref="H38">
    <cfRule type="cellIs" dxfId="71" priority="25" operator="between">
      <formula>-0.15</formula>
      <formula>0.15</formula>
    </cfRule>
    <cfRule type="cellIs" dxfId="70" priority="26" operator="lessThan">
      <formula>-0.15</formula>
    </cfRule>
    <cfRule type="cellIs" dxfId="69" priority="27" operator="greaterThan">
      <formula>0.15</formula>
    </cfRule>
  </conditionalFormatting>
  <conditionalFormatting sqref="H44">
    <cfRule type="cellIs" dxfId="68" priority="28" operator="between">
      <formula>-0.15</formula>
      <formula>0.15</formula>
    </cfRule>
    <cfRule type="cellIs" dxfId="67" priority="29" operator="lessThan">
      <formula>-0.15</formula>
    </cfRule>
    <cfRule type="cellIs" dxfId="66" priority="30" operator="greaterThan">
      <formula>0.15</formula>
    </cfRule>
  </conditionalFormatting>
  <conditionalFormatting sqref="H47">
    <cfRule type="cellIs" dxfId="65" priority="19" operator="between">
      <formula>-0.15</formula>
      <formula>0.15</formula>
    </cfRule>
    <cfRule type="cellIs" dxfId="64" priority="20" operator="lessThan">
      <formula>-0.15</formula>
    </cfRule>
    <cfRule type="cellIs" dxfId="63" priority="21" operator="greaterThan">
      <formula>0.15</formula>
    </cfRule>
  </conditionalFormatting>
  <conditionalFormatting sqref="H53">
    <cfRule type="cellIs" dxfId="62" priority="22" operator="between">
      <formula>-0.15</formula>
      <formula>0.15</formula>
    </cfRule>
    <cfRule type="cellIs" dxfId="61" priority="23" operator="lessThan">
      <formula>-0.15</formula>
    </cfRule>
    <cfRule type="cellIs" dxfId="60" priority="24" operator="greaterThan">
      <formula>0.15</formula>
    </cfRule>
  </conditionalFormatting>
  <conditionalFormatting sqref="H56">
    <cfRule type="cellIs" dxfId="59" priority="13" operator="between">
      <formula>-0.15</formula>
      <formula>0.15</formula>
    </cfRule>
    <cfRule type="cellIs" dxfId="58" priority="14" operator="lessThan">
      <formula>-0.15</formula>
    </cfRule>
    <cfRule type="cellIs" dxfId="57" priority="15" operator="greaterThan">
      <formula>0.15</formula>
    </cfRule>
  </conditionalFormatting>
  <conditionalFormatting sqref="H81">
    <cfRule type="cellIs" dxfId="56" priority="16" operator="between">
      <formula>-0.15</formula>
      <formula>0.15</formula>
    </cfRule>
    <cfRule type="cellIs" dxfId="55" priority="17" operator="lessThan">
      <formula>-0.15</formula>
    </cfRule>
    <cfRule type="cellIs" dxfId="54" priority="18" operator="greaterThan">
      <formula>0.15</formula>
    </cfRule>
  </conditionalFormatting>
  <conditionalFormatting sqref="H84">
    <cfRule type="cellIs" dxfId="53" priority="7" operator="between">
      <formula>-0.15</formula>
      <formula>0.15</formula>
    </cfRule>
    <cfRule type="cellIs" dxfId="52" priority="8" operator="lessThan">
      <formula>-0.15</formula>
    </cfRule>
    <cfRule type="cellIs" dxfId="51" priority="9" operator="greaterThan">
      <formula>0.15</formula>
    </cfRule>
  </conditionalFormatting>
  <conditionalFormatting sqref="H95">
    <cfRule type="cellIs" dxfId="50" priority="10" operator="between">
      <formula>-0.15</formula>
      <formula>0.15</formula>
    </cfRule>
    <cfRule type="cellIs" dxfId="49" priority="11" operator="lessThan">
      <formula>-0.15</formula>
    </cfRule>
    <cfRule type="cellIs" dxfId="48" priority="12" operator="greaterThan">
      <formula>0.15</formula>
    </cfRule>
  </conditionalFormatting>
  <conditionalFormatting sqref="H98">
    <cfRule type="cellIs" dxfId="47" priority="1" operator="between">
      <formula>-0.15</formula>
      <formula>0.15</formula>
    </cfRule>
    <cfRule type="cellIs" dxfId="46" priority="2" operator="lessThan">
      <formula>-0.15</formula>
    </cfRule>
    <cfRule type="cellIs" dxfId="45" priority="3" operator="greaterThan">
      <formula>0.15</formula>
    </cfRule>
  </conditionalFormatting>
  <conditionalFormatting sqref="H104">
    <cfRule type="cellIs" dxfId="44" priority="4" operator="between">
      <formula>-0.15</formula>
      <formula>0.15</formula>
    </cfRule>
    <cfRule type="cellIs" dxfId="43" priority="5" operator="lessThan">
      <formula>-0.15</formula>
    </cfRule>
    <cfRule type="cellIs" dxfId="42" priority="6" operator="greaterThan"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B43D-CE76-4C55-BA0E-42A3BBF54719}">
  <sheetPr>
    <tabColor theme="0" tint="-0.249977111117893"/>
  </sheetPr>
  <dimension ref="B2:J88"/>
  <sheetViews>
    <sheetView showGridLines="0" zoomScale="85" zoomScaleNormal="85" workbookViewId="0">
      <pane xSplit="1" ySplit="19" topLeftCell="B20" activePane="bottomRight" state="frozen"/>
      <selection pane="topRight" activeCell="B1" sqref="B1"/>
      <selection pane="bottomLeft" activeCell="A20" sqref="A20"/>
      <selection pane="bottomRight" activeCell="H29" sqref="H29"/>
    </sheetView>
  </sheetViews>
  <sheetFormatPr defaultColWidth="4.140625" defaultRowHeight="11.25" x14ac:dyDescent="0.2"/>
  <cols>
    <col min="1" max="3" width="4.140625" style="2"/>
    <col min="4" max="4" width="56.85546875" style="2" customWidth="1"/>
    <col min="5" max="5" width="15.42578125" style="2" customWidth="1"/>
    <col min="6" max="6" width="16.7109375" style="2" customWidth="1"/>
    <col min="7" max="7" width="16.42578125" style="2" customWidth="1"/>
    <col min="8" max="8" width="16.28515625" style="2" customWidth="1"/>
    <col min="9" max="9" width="76.285156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50" t="s">
        <v>21</v>
      </c>
      <c r="E11" s="51"/>
      <c r="F11" s="51"/>
      <c r="G11" s="1"/>
      <c r="H11" s="1"/>
      <c r="I11" s="1"/>
      <c r="J11" s="1"/>
    </row>
    <row r="12" spans="2:10" ht="14.25" x14ac:dyDescent="0.2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.25" x14ac:dyDescent="0.2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.25" x14ac:dyDescent="0.2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.25" x14ac:dyDescent="0.2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5" x14ac:dyDescent="0.25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75" x14ac:dyDescent="0.2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5.75" thickBot="1" x14ac:dyDescent="0.25">
      <c r="B19" s="10"/>
      <c r="C19" s="10"/>
      <c r="D19" s="31" t="s">
        <v>0</v>
      </c>
      <c r="E19" s="32" t="s">
        <v>25</v>
      </c>
      <c r="F19" s="32" t="s">
        <v>24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5" x14ac:dyDescent="0.25">
      <c r="B20" s="10"/>
      <c r="C20" s="10"/>
      <c r="D20" s="22" t="s">
        <v>2</v>
      </c>
      <c r="E20" s="23">
        <v>23825</v>
      </c>
      <c r="F20" s="23">
        <v>23825</v>
      </c>
      <c r="G20" s="24">
        <f>F20-E20</f>
        <v>0</v>
      </c>
      <c r="H20" s="25">
        <f>G20/E20</f>
        <v>0</v>
      </c>
      <c r="I20" s="33"/>
      <c r="J20" s="10"/>
    </row>
    <row r="21" spans="2:10" s="11" customFormat="1" ht="14.25" x14ac:dyDescent="0.2">
      <c r="B21" s="10"/>
      <c r="C21" s="10"/>
      <c r="D21" s="34"/>
      <c r="E21" s="12"/>
      <c r="F21" s="12"/>
      <c r="G21" s="13"/>
      <c r="H21" s="13"/>
      <c r="I21" s="35"/>
      <c r="J21" s="10"/>
    </row>
    <row r="22" spans="2:10" s="11" customFormat="1" ht="14.25" x14ac:dyDescent="0.2">
      <c r="B22" s="10"/>
      <c r="C22" s="10"/>
      <c r="D22" s="34"/>
      <c r="E22" s="12"/>
      <c r="F22" s="12"/>
      <c r="G22" s="13"/>
      <c r="H22" s="13"/>
      <c r="I22" s="35"/>
      <c r="J22" s="10"/>
    </row>
    <row r="23" spans="2:10" s="11" customFormat="1" ht="14.25" x14ac:dyDescent="0.2">
      <c r="B23" s="10"/>
      <c r="C23" s="10"/>
      <c r="D23" s="34"/>
      <c r="E23" s="12"/>
      <c r="F23" s="12"/>
      <c r="G23" s="13"/>
      <c r="H23" s="13"/>
      <c r="I23" s="35"/>
      <c r="J23" s="10"/>
    </row>
    <row r="24" spans="2:10" s="11" customFormat="1" ht="15" x14ac:dyDescent="0.25">
      <c r="B24" s="10"/>
      <c r="C24" s="10"/>
      <c r="D24" s="27"/>
      <c r="E24" s="14"/>
      <c r="F24" s="14"/>
      <c r="G24" s="13">
        <f t="shared" ref="G24" si="0">F24-E24</f>
        <v>0</v>
      </c>
      <c r="H24" s="15"/>
      <c r="I24" s="28"/>
      <c r="J24" s="10"/>
    </row>
    <row r="25" spans="2:10" s="11" customFormat="1" ht="15.75" thickBot="1" x14ac:dyDescent="0.3">
      <c r="B25" s="10"/>
      <c r="C25" s="10"/>
      <c r="D25" s="29"/>
      <c r="E25" s="16"/>
      <c r="F25" s="16"/>
      <c r="G25" s="17">
        <f t="shared" ref="G25" si="1">E25-F25</f>
        <v>0</v>
      </c>
      <c r="H25" s="17"/>
      <c r="I25" s="30"/>
      <c r="J25" s="10"/>
    </row>
    <row r="26" spans="2:10" s="11" customFormat="1" ht="15.75" thickBot="1" x14ac:dyDescent="0.3">
      <c r="B26" s="10"/>
      <c r="C26" s="10"/>
      <c r="D26" s="18" t="s">
        <v>11</v>
      </c>
      <c r="E26" s="19"/>
      <c r="F26" s="19"/>
      <c r="G26" s="19">
        <f>G20-SUM(G21:G25)</f>
        <v>0</v>
      </c>
      <c r="H26" s="20">
        <f>IF(G26=0,0,G26/E20)</f>
        <v>0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2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5" x14ac:dyDescent="0.25">
      <c r="B29" s="10"/>
      <c r="C29" s="10"/>
      <c r="D29" s="22" t="s">
        <v>3</v>
      </c>
      <c r="E29" s="23">
        <v>8572</v>
      </c>
      <c r="F29" s="23">
        <v>10287</v>
      </c>
      <c r="G29" s="24">
        <f>F29-E29</f>
        <v>1715</v>
      </c>
      <c r="H29" s="25">
        <f>G29/E29</f>
        <v>0.20006999533364442</v>
      </c>
      <c r="I29" s="26"/>
      <c r="J29" s="10"/>
    </row>
    <row r="30" spans="2:10" s="11" customFormat="1" ht="14.25" x14ac:dyDescent="0.2">
      <c r="B30" s="10"/>
      <c r="C30" s="10"/>
      <c r="D30" s="27" t="s">
        <v>28</v>
      </c>
      <c r="E30" s="21">
        <v>1909</v>
      </c>
      <c r="F30" s="21">
        <v>4000</v>
      </c>
      <c r="G30" s="13">
        <f t="shared" ref="G30:G34" si="2">F30-E30</f>
        <v>2091</v>
      </c>
      <c r="H30" s="15"/>
      <c r="I30" s="28"/>
      <c r="J30" s="10"/>
    </row>
    <row r="31" spans="2:10" s="11" customFormat="1" ht="14.25" x14ac:dyDescent="0.2">
      <c r="B31" s="10"/>
      <c r="C31" s="10"/>
      <c r="D31" s="27" t="s">
        <v>29</v>
      </c>
      <c r="E31" s="21">
        <v>1600</v>
      </c>
      <c r="F31" s="21">
        <v>2000</v>
      </c>
      <c r="G31" s="13">
        <f t="shared" si="2"/>
        <v>400</v>
      </c>
      <c r="H31" s="15"/>
      <c r="I31" s="28"/>
      <c r="J31" s="10"/>
    </row>
    <row r="32" spans="2:10" s="11" customFormat="1" ht="14.25" x14ac:dyDescent="0.2">
      <c r="B32" s="10"/>
      <c r="C32" s="10"/>
      <c r="D32" s="27"/>
      <c r="E32" s="21"/>
      <c r="F32" s="21"/>
      <c r="G32" s="13">
        <f t="shared" si="2"/>
        <v>0</v>
      </c>
      <c r="H32" s="15"/>
      <c r="I32" s="28"/>
      <c r="J32" s="10"/>
    </row>
    <row r="33" spans="2:10" s="11" customFormat="1" ht="14.25" x14ac:dyDescent="0.2">
      <c r="B33" s="10"/>
      <c r="C33" s="10"/>
      <c r="D33" s="27"/>
      <c r="E33" s="21"/>
      <c r="F33" s="21"/>
      <c r="G33" s="13">
        <f t="shared" si="2"/>
        <v>0</v>
      </c>
      <c r="H33" s="15"/>
      <c r="I33" s="28"/>
      <c r="J33" s="10"/>
    </row>
    <row r="34" spans="2:10" s="11" customFormat="1" ht="15.75" thickBot="1" x14ac:dyDescent="0.3">
      <c r="B34" s="10"/>
      <c r="C34" s="10"/>
      <c r="D34" s="29"/>
      <c r="E34" s="16"/>
      <c r="F34" s="16"/>
      <c r="G34" s="13">
        <f t="shared" si="2"/>
        <v>0</v>
      </c>
      <c r="H34" s="17"/>
      <c r="I34" s="30"/>
      <c r="J34" s="10"/>
    </row>
    <row r="35" spans="2:10" s="11" customFormat="1" ht="15.75" thickBot="1" x14ac:dyDescent="0.3">
      <c r="B35" s="10"/>
      <c r="C35" s="10"/>
      <c r="D35" s="18" t="s">
        <v>13</v>
      </c>
      <c r="E35" s="19"/>
      <c r="F35" s="19"/>
      <c r="G35" s="19">
        <f>G29-SUM(G30:G34)</f>
        <v>-776</v>
      </c>
      <c r="H35" s="20">
        <f>IF(G35=0,0,G35/E29)</f>
        <v>-9.0527298180121327E-2</v>
      </c>
      <c r="I35" s="36" t="str">
        <f>IF(OR(H35&gt;0.15,H35&lt;-0.15),"Further explanation needed","No further explanation needed")</f>
        <v>No further explanation needed</v>
      </c>
      <c r="J35" s="10"/>
    </row>
    <row r="36" spans="2:10" s="11" customFormat="1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2" thickBot="1" x14ac:dyDescent="0.25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5" x14ac:dyDescent="0.25">
      <c r="B38" s="10"/>
      <c r="C38" s="10"/>
      <c r="D38" s="22" t="s">
        <v>4</v>
      </c>
      <c r="E38" s="23">
        <v>14300</v>
      </c>
      <c r="F38" s="23">
        <v>15696</v>
      </c>
      <c r="G38" s="24">
        <f>F38-E38</f>
        <v>1396</v>
      </c>
      <c r="H38" s="25">
        <f>G38/E38</f>
        <v>9.7622377622377618E-2</v>
      </c>
      <c r="I38" s="26"/>
      <c r="J38" s="10"/>
    </row>
    <row r="39" spans="2:10" s="11" customFormat="1" ht="14.25" x14ac:dyDescent="0.2">
      <c r="B39" s="10"/>
      <c r="C39" s="10"/>
      <c r="D39" s="27"/>
      <c r="E39" s="21"/>
      <c r="F39" s="21"/>
      <c r="G39" s="13">
        <f>F39-E39</f>
        <v>0</v>
      </c>
      <c r="H39" s="15"/>
      <c r="I39" s="28"/>
      <c r="J39" s="10"/>
    </row>
    <row r="40" spans="2:10" s="11" customFormat="1" ht="14.25" x14ac:dyDescent="0.2">
      <c r="B40" s="10"/>
      <c r="C40" s="10"/>
      <c r="D40" s="27"/>
      <c r="E40" s="21"/>
      <c r="F40" s="21"/>
      <c r="G40" s="13">
        <f t="shared" ref="G40:G42" si="3">F40-E40</f>
        <v>0</v>
      </c>
      <c r="H40" s="15"/>
      <c r="I40" s="28"/>
      <c r="J40" s="10"/>
    </row>
    <row r="41" spans="2:10" s="11" customFormat="1" ht="14.25" x14ac:dyDescent="0.2">
      <c r="B41" s="10"/>
      <c r="C41" s="10"/>
      <c r="D41" s="27"/>
      <c r="E41" s="21"/>
      <c r="F41" s="21"/>
      <c r="G41" s="13">
        <f t="shared" si="3"/>
        <v>0</v>
      </c>
      <c r="H41" s="15"/>
      <c r="I41" s="28"/>
      <c r="J41" s="10"/>
    </row>
    <row r="42" spans="2:10" s="11" customFormat="1" ht="14.25" x14ac:dyDescent="0.2">
      <c r="B42" s="10"/>
      <c r="C42" s="10"/>
      <c r="D42" s="27"/>
      <c r="E42" s="21"/>
      <c r="F42" s="21"/>
      <c r="G42" s="13">
        <f t="shared" si="3"/>
        <v>0</v>
      </c>
      <c r="H42" s="15"/>
      <c r="I42" s="28"/>
      <c r="J42" s="10"/>
    </row>
    <row r="43" spans="2:10" s="11" customFormat="1" ht="15.75" thickBot="1" x14ac:dyDescent="0.3">
      <c r="B43" s="10"/>
      <c r="C43" s="10"/>
      <c r="D43" s="29"/>
      <c r="E43" s="16"/>
      <c r="F43" s="16"/>
      <c r="G43" s="13">
        <f>F43-E43</f>
        <v>0</v>
      </c>
      <c r="H43" s="17"/>
      <c r="I43" s="30"/>
      <c r="J43" s="10"/>
    </row>
    <row r="44" spans="2:10" s="11" customFormat="1" ht="15.75" thickBot="1" x14ac:dyDescent="0.3">
      <c r="B44" s="10"/>
      <c r="C44" s="10"/>
      <c r="D44" s="18" t="s">
        <v>14</v>
      </c>
      <c r="E44" s="19"/>
      <c r="F44" s="19"/>
      <c r="G44" s="19">
        <f>G38-SUM(G39:G43)</f>
        <v>1396</v>
      </c>
      <c r="H44" s="20">
        <f>IF(G44=0,0,G44/E38)</f>
        <v>9.7622377622377618E-2</v>
      </c>
      <c r="I44" s="36" t="str">
        <f>IF(OR(H44&gt;0.15,H44&lt;-0.15),"Further explanation needed","No further explanation needed")</f>
        <v>No further explanation needed</v>
      </c>
      <c r="J44" s="10"/>
    </row>
    <row r="45" spans="2:10" s="11" customFormat="1" x14ac:dyDescent="0.2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2" thickBot="1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s="11" customFormat="1" ht="15" x14ac:dyDescent="0.25">
      <c r="B47" s="10"/>
      <c r="C47" s="10"/>
      <c r="D47" s="22" t="s">
        <v>5</v>
      </c>
      <c r="E47" s="23">
        <v>0</v>
      </c>
      <c r="F47" s="23">
        <v>0</v>
      </c>
      <c r="G47" s="24">
        <f>F47-E47</f>
        <v>0</v>
      </c>
      <c r="H47" s="25" t="e">
        <f>G47/E47</f>
        <v>#DIV/0!</v>
      </c>
      <c r="I47" s="26"/>
      <c r="J47" s="10"/>
    </row>
    <row r="48" spans="2:10" s="11" customFormat="1" ht="14.25" x14ac:dyDescent="0.2">
      <c r="B48" s="10"/>
      <c r="C48" s="10"/>
      <c r="D48" s="27"/>
      <c r="E48" s="21"/>
      <c r="F48" s="21"/>
      <c r="G48" s="13">
        <f>F48-E48</f>
        <v>0</v>
      </c>
      <c r="H48" s="15"/>
      <c r="I48" s="28"/>
      <c r="J48" s="10"/>
    </row>
    <row r="49" spans="2:10" s="11" customFormat="1" ht="14.25" x14ac:dyDescent="0.2">
      <c r="B49" s="10"/>
      <c r="C49" s="10"/>
      <c r="D49" s="27"/>
      <c r="E49" s="21"/>
      <c r="F49" s="21"/>
      <c r="G49" s="13">
        <f t="shared" ref="G49:G51" si="4">F49-E49</f>
        <v>0</v>
      </c>
      <c r="H49" s="15"/>
      <c r="I49" s="28"/>
      <c r="J49" s="10"/>
    </row>
    <row r="50" spans="2:10" s="11" customFormat="1" ht="14.25" x14ac:dyDescent="0.2">
      <c r="B50" s="10"/>
      <c r="C50" s="10"/>
      <c r="D50" s="27"/>
      <c r="E50" s="21"/>
      <c r="F50" s="21"/>
      <c r="G50" s="13">
        <f t="shared" si="4"/>
        <v>0</v>
      </c>
      <c r="H50" s="15"/>
      <c r="I50" s="28"/>
      <c r="J50" s="10"/>
    </row>
    <row r="51" spans="2:10" s="11" customFormat="1" ht="14.25" x14ac:dyDescent="0.2">
      <c r="B51" s="10"/>
      <c r="C51" s="10"/>
      <c r="D51" s="27"/>
      <c r="E51" s="21"/>
      <c r="F51" s="21"/>
      <c r="G51" s="13">
        <f t="shared" si="4"/>
        <v>0</v>
      </c>
      <c r="H51" s="15"/>
      <c r="I51" s="28"/>
      <c r="J51" s="10"/>
    </row>
    <row r="52" spans="2:10" s="11" customFormat="1" ht="15.75" thickBot="1" x14ac:dyDescent="0.3">
      <c r="B52" s="10"/>
      <c r="C52" s="10"/>
      <c r="D52" s="29"/>
      <c r="E52" s="16"/>
      <c r="F52" s="16"/>
      <c r="G52" s="13">
        <f>F52-E52</f>
        <v>0</v>
      </c>
      <c r="H52" s="17"/>
      <c r="I52" s="30"/>
      <c r="J52" s="10"/>
    </row>
    <row r="53" spans="2:10" s="11" customFormat="1" ht="15.75" thickBot="1" x14ac:dyDescent="0.3">
      <c r="B53" s="10"/>
      <c r="C53" s="10"/>
      <c r="D53" s="18" t="s">
        <v>18</v>
      </c>
      <c r="E53" s="19"/>
      <c r="F53" s="19"/>
      <c r="G53" s="19">
        <f>G47-SUM(G48:G52)</f>
        <v>0</v>
      </c>
      <c r="H53" s="20">
        <f>IF(G53=0,0,G53/E47)</f>
        <v>0</v>
      </c>
      <c r="I53" s="36" t="str">
        <f>IF(OR(H53&gt;0.15,H53&lt;-0.15),"Further explanation needed","No further explanation needed")</f>
        <v>No further explanation needed</v>
      </c>
      <c r="J53" s="10"/>
    </row>
    <row r="54" spans="2:10" s="11" customFormat="1" x14ac:dyDescent="0.2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2" thickBot="1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1" customFormat="1" ht="15" x14ac:dyDescent="0.25">
      <c r="B56" s="10"/>
      <c r="C56" s="10"/>
      <c r="D56" s="22" t="s">
        <v>6</v>
      </c>
      <c r="E56" s="23">
        <v>11770</v>
      </c>
      <c r="F56" s="23">
        <v>13854</v>
      </c>
      <c r="G56" s="24">
        <f>F56-E56</f>
        <v>2084</v>
      </c>
      <c r="H56" s="25">
        <f>G56/E56</f>
        <v>0.17706032285471537</v>
      </c>
      <c r="I56" s="26"/>
      <c r="J56" s="10"/>
    </row>
    <row r="57" spans="2:10" s="11" customFormat="1" ht="14.25" x14ac:dyDescent="0.2">
      <c r="B57" s="10"/>
      <c r="C57" s="10"/>
      <c r="D57" s="27" t="s">
        <v>30</v>
      </c>
      <c r="E57" s="21">
        <v>76</v>
      </c>
      <c r="F57" s="21">
        <v>160</v>
      </c>
      <c r="G57" s="13">
        <f>F57-E57</f>
        <v>84</v>
      </c>
      <c r="H57" s="15"/>
      <c r="I57" s="28"/>
      <c r="J57" s="10"/>
    </row>
    <row r="58" spans="2:10" s="11" customFormat="1" ht="14.25" x14ac:dyDescent="0.2">
      <c r="B58" s="10"/>
      <c r="C58" s="10"/>
      <c r="D58" s="27" t="s">
        <v>31</v>
      </c>
      <c r="E58" s="21">
        <v>477</v>
      </c>
      <c r="F58" s="21">
        <v>1200</v>
      </c>
      <c r="G58" s="13">
        <f t="shared" ref="G58:G60" si="5">F58-E58</f>
        <v>723</v>
      </c>
      <c r="H58" s="15"/>
      <c r="I58" s="28"/>
      <c r="J58" s="10"/>
    </row>
    <row r="59" spans="2:10" s="11" customFormat="1" ht="14.25" x14ac:dyDescent="0.2">
      <c r="B59" s="10"/>
      <c r="C59" s="10"/>
      <c r="D59" s="27" t="s">
        <v>32</v>
      </c>
      <c r="E59" s="21">
        <v>720</v>
      </c>
      <c r="F59" s="21">
        <v>860</v>
      </c>
      <c r="G59" s="13">
        <f t="shared" si="5"/>
        <v>140</v>
      </c>
      <c r="H59" s="15"/>
      <c r="I59" s="28"/>
      <c r="J59" s="10"/>
    </row>
    <row r="60" spans="2:10" s="11" customFormat="1" ht="14.25" x14ac:dyDescent="0.2">
      <c r="B60" s="10"/>
      <c r="C60" s="10"/>
      <c r="D60" s="27" t="s">
        <v>33</v>
      </c>
      <c r="E60" s="21">
        <v>1356</v>
      </c>
      <c r="F60" s="21">
        <v>2784</v>
      </c>
      <c r="G60" s="13">
        <f t="shared" si="5"/>
        <v>1428</v>
      </c>
      <c r="H60" s="15"/>
      <c r="I60" s="28"/>
      <c r="J60" s="10"/>
    </row>
    <row r="61" spans="2:10" s="11" customFormat="1" ht="15.75" thickBot="1" x14ac:dyDescent="0.3">
      <c r="B61" s="10"/>
      <c r="C61" s="10"/>
      <c r="D61" s="29"/>
      <c r="E61" s="16"/>
      <c r="F61" s="16"/>
      <c r="G61" s="13">
        <f>F61-E61</f>
        <v>0</v>
      </c>
      <c r="H61" s="17"/>
      <c r="I61" s="30"/>
      <c r="J61" s="10"/>
    </row>
    <row r="62" spans="2:10" s="11" customFormat="1" ht="15.75" thickBot="1" x14ac:dyDescent="0.3">
      <c r="B62" s="10"/>
      <c r="C62" s="10"/>
      <c r="D62" s="18" t="s">
        <v>15</v>
      </c>
      <c r="E62" s="19"/>
      <c r="F62" s="19"/>
      <c r="G62" s="19">
        <f>G56-SUM(G57:G61)</f>
        <v>-291</v>
      </c>
      <c r="H62" s="20">
        <f>IF(G62=0,0,G62/E56)</f>
        <v>-2.4723874256584538E-2</v>
      </c>
      <c r="I62" s="36" t="str">
        <f>IF(OR(H62&gt;0.15,H62&lt;-0.15),"Further explanation needed","No further explanation needed")</f>
        <v>No further explanation needed</v>
      </c>
      <c r="J62" s="10"/>
    </row>
    <row r="63" spans="2:10" s="11" customFormat="1" x14ac:dyDescent="0.2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2" thickBot="1" x14ac:dyDescent="0.25">
      <c r="B64" s="10"/>
      <c r="C64" s="10"/>
      <c r="D64" s="10"/>
      <c r="E64" s="10"/>
      <c r="F64" s="10"/>
      <c r="G64" s="10"/>
      <c r="H64" s="10"/>
      <c r="I64" s="10"/>
      <c r="J64" s="10"/>
    </row>
    <row r="65" spans="2:10" s="11" customFormat="1" ht="15" x14ac:dyDescent="0.25">
      <c r="B65" s="10"/>
      <c r="C65" s="10"/>
      <c r="D65" s="22" t="s">
        <v>7</v>
      </c>
      <c r="E65" s="23">
        <v>59424</v>
      </c>
      <c r="F65" s="23">
        <v>59556</v>
      </c>
      <c r="G65" s="24">
        <f>F65-E65</f>
        <v>132</v>
      </c>
      <c r="H65" s="25">
        <f>G65/E65</f>
        <v>2.2213247172859453E-3</v>
      </c>
      <c r="I65" s="26"/>
      <c r="J65" s="10"/>
    </row>
    <row r="66" spans="2:10" s="11" customFormat="1" ht="14.25" x14ac:dyDescent="0.2">
      <c r="B66" s="10"/>
      <c r="C66" s="10"/>
      <c r="D66" s="27" t="s">
        <v>34</v>
      </c>
      <c r="E66" s="21">
        <v>477</v>
      </c>
      <c r="F66" s="21">
        <v>0</v>
      </c>
      <c r="G66" s="13">
        <f>F66-E66</f>
        <v>-477</v>
      </c>
      <c r="H66" s="15"/>
      <c r="I66" s="28"/>
      <c r="J66" s="10"/>
    </row>
    <row r="67" spans="2:10" s="11" customFormat="1" ht="14.25" x14ac:dyDescent="0.2">
      <c r="B67" s="10"/>
      <c r="C67" s="10"/>
      <c r="D67" s="27" t="s">
        <v>35</v>
      </c>
      <c r="E67" s="21">
        <v>0</v>
      </c>
      <c r="F67" s="21">
        <v>609</v>
      </c>
      <c r="G67" s="13">
        <f t="shared" ref="G67:G69" si="6">F67-E67</f>
        <v>609</v>
      </c>
      <c r="H67" s="15"/>
      <c r="I67" s="28"/>
      <c r="J67" s="10"/>
    </row>
    <row r="68" spans="2:10" s="11" customFormat="1" ht="14.25" x14ac:dyDescent="0.2">
      <c r="B68" s="10"/>
      <c r="C68" s="10"/>
      <c r="D68" s="27"/>
      <c r="E68" s="21"/>
      <c r="F68" s="21"/>
      <c r="G68" s="13">
        <f t="shared" si="6"/>
        <v>0</v>
      </c>
      <c r="H68" s="15"/>
      <c r="I68" s="28"/>
      <c r="J68" s="10"/>
    </row>
    <row r="69" spans="2:10" s="11" customFormat="1" ht="14.25" x14ac:dyDescent="0.2">
      <c r="B69" s="10"/>
      <c r="C69" s="10"/>
      <c r="D69" s="27"/>
      <c r="E69" s="21"/>
      <c r="F69" s="21"/>
      <c r="G69" s="13">
        <f t="shared" si="6"/>
        <v>0</v>
      </c>
      <c r="H69" s="15"/>
      <c r="I69" s="28"/>
      <c r="J69" s="10"/>
    </row>
    <row r="70" spans="2:10" s="11" customFormat="1" ht="15.75" thickBot="1" x14ac:dyDescent="0.3">
      <c r="B70" s="10"/>
      <c r="C70" s="10"/>
      <c r="D70" s="29"/>
      <c r="E70" s="16"/>
      <c r="F70" s="16"/>
      <c r="G70" s="13">
        <f>F70-E70</f>
        <v>0</v>
      </c>
      <c r="H70" s="17"/>
      <c r="I70" s="30"/>
      <c r="J70" s="10"/>
    </row>
    <row r="71" spans="2:10" s="11" customFormat="1" ht="15.75" thickBot="1" x14ac:dyDescent="0.3">
      <c r="B71" s="10"/>
      <c r="C71" s="10"/>
      <c r="D71" s="18" t="s">
        <v>16</v>
      </c>
      <c r="E71" s="19"/>
      <c r="F71" s="19"/>
      <c r="G71" s="19">
        <f>G65-SUM(G66:G70)</f>
        <v>0</v>
      </c>
      <c r="H71" s="20">
        <f>IF(G71=0,0,G71/E65)</f>
        <v>0</v>
      </c>
      <c r="I71" s="36" t="str">
        <f>IF(OR(H71&lt;0,H71&lt;0),"Further explanation needed","No further explanation required")</f>
        <v>No further explanation required</v>
      </c>
      <c r="J71" s="10"/>
    </row>
    <row r="72" spans="2:10" s="11" customFormat="1" x14ac:dyDescent="0.2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2" thickBot="1" x14ac:dyDescent="0.25">
      <c r="B73" s="10"/>
      <c r="C73" s="10"/>
      <c r="D73" s="10"/>
      <c r="E73" s="10"/>
      <c r="F73" s="10"/>
      <c r="G73" s="10"/>
      <c r="H73" s="10"/>
      <c r="I73" s="10"/>
      <c r="J73" s="10"/>
    </row>
    <row r="74" spans="2:10" s="11" customFormat="1" ht="15" x14ac:dyDescent="0.25">
      <c r="B74" s="10"/>
      <c r="C74" s="10"/>
      <c r="D74" s="22" t="s">
        <v>8</v>
      </c>
      <c r="E74" s="23">
        <v>0</v>
      </c>
      <c r="F74" s="23">
        <v>0</v>
      </c>
      <c r="G74" s="24">
        <f>F74-E74</f>
        <v>0</v>
      </c>
      <c r="H74" s="25" t="e">
        <f>G74/E74</f>
        <v>#DIV/0!</v>
      </c>
      <c r="I74" s="26"/>
      <c r="J74" s="10"/>
    </row>
    <row r="75" spans="2:10" s="11" customFormat="1" ht="14.25" x14ac:dyDescent="0.2">
      <c r="B75" s="10"/>
      <c r="C75" s="10"/>
      <c r="D75" s="27"/>
      <c r="E75" s="21"/>
      <c r="F75" s="21"/>
      <c r="G75" s="13">
        <f>F75-E75</f>
        <v>0</v>
      </c>
      <c r="H75" s="15"/>
      <c r="I75" s="28"/>
      <c r="J75" s="10"/>
    </row>
    <row r="76" spans="2:10" s="11" customFormat="1" ht="14.25" x14ac:dyDescent="0.2">
      <c r="B76" s="10"/>
      <c r="C76" s="10"/>
      <c r="D76" s="27"/>
      <c r="E76" s="21"/>
      <c r="F76" s="21"/>
      <c r="G76" s="13">
        <f t="shared" ref="G76:G77" si="7">F76-E76</f>
        <v>0</v>
      </c>
      <c r="H76" s="15"/>
      <c r="I76" s="28"/>
      <c r="J76" s="10"/>
    </row>
    <row r="77" spans="2:10" s="11" customFormat="1" ht="14.25" x14ac:dyDescent="0.2">
      <c r="B77" s="10"/>
      <c r="C77" s="10"/>
      <c r="D77" s="27"/>
      <c r="E77" s="21"/>
      <c r="F77" s="21"/>
      <c r="G77" s="13">
        <f t="shared" si="7"/>
        <v>0</v>
      </c>
      <c r="H77" s="15"/>
      <c r="I77" s="28"/>
      <c r="J77" s="10"/>
    </row>
    <row r="78" spans="2:10" s="11" customFormat="1" ht="14.25" x14ac:dyDescent="0.2">
      <c r="B78" s="10"/>
      <c r="C78" s="10"/>
      <c r="D78" s="27"/>
      <c r="E78" s="21"/>
      <c r="F78" s="21"/>
      <c r="G78" s="13">
        <f>F78-E78</f>
        <v>0</v>
      </c>
      <c r="H78" s="15"/>
      <c r="I78" s="28"/>
      <c r="J78" s="10"/>
    </row>
    <row r="79" spans="2:10" s="11" customFormat="1" ht="15.75" thickBot="1" x14ac:dyDescent="0.3">
      <c r="B79" s="10"/>
      <c r="C79" s="10"/>
      <c r="D79" s="29"/>
      <c r="E79" s="16"/>
      <c r="F79" s="16"/>
      <c r="G79" s="13">
        <f>F79-E79</f>
        <v>0</v>
      </c>
      <c r="H79" s="17"/>
      <c r="I79" s="30"/>
      <c r="J79" s="10"/>
    </row>
    <row r="80" spans="2:10" s="11" customFormat="1" ht="15.75" thickBot="1" x14ac:dyDescent="0.3">
      <c r="B80" s="10"/>
      <c r="C80" s="10"/>
      <c r="D80" s="18" t="s">
        <v>17</v>
      </c>
      <c r="E80" s="19"/>
      <c r="F80" s="19"/>
      <c r="G80" s="19">
        <f>G74-SUM(G75:G79)</f>
        <v>0</v>
      </c>
      <c r="H80" s="20">
        <f>IF(G80=0,0,G80/E74)</f>
        <v>0</v>
      </c>
      <c r="I80" s="36" t="str">
        <f>IF(OR(H80&gt;0.15,H80&lt;-0.15),"Further explanation needed","No further explanation needed")</f>
        <v>No further explanation needed</v>
      </c>
      <c r="J80" s="10"/>
    </row>
    <row r="81" spans="2:10" s="11" customFormat="1" x14ac:dyDescent="0.2">
      <c r="B81" s="10"/>
      <c r="C81" s="10"/>
      <c r="D81" s="10"/>
      <c r="E81" s="10"/>
      <c r="F81" s="10"/>
      <c r="G81" s="10"/>
      <c r="H81" s="10"/>
      <c r="I81" s="10"/>
      <c r="J81" s="10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">
      <c r="B85" s="1"/>
      <c r="C85" s="3"/>
      <c r="D85" s="3"/>
      <c r="E85" s="3"/>
      <c r="F85" s="3"/>
      <c r="G85" s="3"/>
      <c r="H85" s="3"/>
      <c r="I85" s="3"/>
      <c r="J85" s="3"/>
    </row>
    <row r="86" spans="2:10" x14ac:dyDescent="0.2">
      <c r="B86" s="1"/>
      <c r="C86" s="48" t="s">
        <v>27</v>
      </c>
      <c r="D86" s="49"/>
      <c r="E86" s="49"/>
      <c r="F86" s="49"/>
      <c r="G86" s="49"/>
      <c r="H86" s="49"/>
      <c r="I86" s="49"/>
      <c r="J86" s="49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">
      <c r="B88" s="1"/>
      <c r="C88" s="1"/>
      <c r="D88" s="1"/>
      <c r="E88" s="1"/>
      <c r="F88" s="1"/>
      <c r="G88" s="1"/>
      <c r="H88" s="1"/>
      <c r="I88" s="1"/>
      <c r="J88" s="1"/>
    </row>
  </sheetData>
  <mergeCells count="2">
    <mergeCell ref="D11:F11"/>
    <mergeCell ref="C86:J86"/>
  </mergeCells>
  <conditionalFormatting sqref="H20">
    <cfRule type="cellIs" dxfId="41" priority="37" operator="between">
      <formula>-0.15</formula>
      <formula>0.15</formula>
    </cfRule>
    <cfRule type="cellIs" dxfId="40" priority="38" operator="lessThan">
      <formula>-0.15</formula>
    </cfRule>
    <cfRule type="cellIs" dxfId="39" priority="39" operator="greaterThan">
      <formula>0.15</formula>
    </cfRule>
  </conditionalFormatting>
  <conditionalFormatting sqref="H26">
    <cfRule type="cellIs" dxfId="38" priority="40" operator="between">
      <formula>-0.15</formula>
      <formula>0.15</formula>
    </cfRule>
    <cfRule type="cellIs" dxfId="37" priority="41" operator="lessThan">
      <formula>-0.15</formula>
    </cfRule>
    <cfRule type="cellIs" dxfId="36" priority="42" operator="greaterThan">
      <formula>0.15</formula>
    </cfRule>
  </conditionalFormatting>
  <conditionalFormatting sqref="H29">
    <cfRule type="cellIs" dxfId="35" priority="31" operator="between">
      <formula>-0.15</formula>
      <formula>0.15</formula>
    </cfRule>
    <cfRule type="cellIs" dxfId="34" priority="32" operator="lessThan">
      <formula>-0.15</formula>
    </cfRule>
    <cfRule type="cellIs" dxfId="33" priority="33" operator="greaterThan">
      <formula>0.15</formula>
    </cfRule>
  </conditionalFormatting>
  <conditionalFormatting sqref="H35">
    <cfRule type="cellIs" dxfId="32" priority="34" operator="between">
      <formula>-0.15</formula>
      <formula>0.15</formula>
    </cfRule>
    <cfRule type="cellIs" dxfId="31" priority="35" operator="lessThan">
      <formula>-0.15</formula>
    </cfRule>
    <cfRule type="cellIs" dxfId="30" priority="36" operator="greaterThan">
      <formula>0.15</formula>
    </cfRule>
  </conditionalFormatting>
  <conditionalFormatting sqref="H38">
    <cfRule type="cellIs" dxfId="29" priority="25" operator="between">
      <formula>-0.15</formula>
      <formula>0.15</formula>
    </cfRule>
    <cfRule type="cellIs" dxfId="28" priority="26" operator="lessThan">
      <formula>-0.15</formula>
    </cfRule>
    <cfRule type="cellIs" dxfId="27" priority="27" operator="greaterThan">
      <formula>0.15</formula>
    </cfRule>
  </conditionalFormatting>
  <conditionalFormatting sqref="H44">
    <cfRule type="cellIs" dxfId="26" priority="28" operator="between">
      <formula>-0.15</formula>
      <formula>0.15</formula>
    </cfRule>
    <cfRule type="cellIs" dxfId="25" priority="29" operator="lessThan">
      <formula>-0.15</formula>
    </cfRule>
    <cfRule type="cellIs" dxfId="24" priority="30" operator="greaterThan">
      <formula>0.15</formula>
    </cfRule>
  </conditionalFormatting>
  <conditionalFormatting sqref="H47">
    <cfRule type="cellIs" dxfId="23" priority="19" operator="between">
      <formula>-0.15</formula>
      <formula>0.15</formula>
    </cfRule>
    <cfRule type="cellIs" dxfId="22" priority="20" operator="lessThan">
      <formula>-0.15</formula>
    </cfRule>
    <cfRule type="cellIs" dxfId="21" priority="21" operator="greaterThan">
      <formula>0.15</formula>
    </cfRule>
  </conditionalFormatting>
  <conditionalFormatting sqref="H53">
    <cfRule type="cellIs" dxfId="20" priority="22" operator="between">
      <formula>-0.15</formula>
      <formula>0.15</formula>
    </cfRule>
    <cfRule type="cellIs" dxfId="19" priority="23" operator="lessThan">
      <formula>-0.15</formula>
    </cfRule>
    <cfRule type="cellIs" dxfId="18" priority="24" operator="greaterThan">
      <formula>0.15</formula>
    </cfRule>
  </conditionalFormatting>
  <conditionalFormatting sqref="H56">
    <cfRule type="cellIs" dxfId="17" priority="13" operator="between">
      <formula>-0.15</formula>
      <formula>0.15</formula>
    </cfRule>
    <cfRule type="cellIs" dxfId="16" priority="14" operator="lessThan">
      <formula>-0.15</formula>
    </cfRule>
    <cfRule type="cellIs" dxfId="15" priority="15" operator="greaterThan">
      <formula>0.15</formula>
    </cfRule>
  </conditionalFormatting>
  <conditionalFormatting sqref="H62">
    <cfRule type="cellIs" dxfId="14" priority="16" operator="between">
      <formula>-0.15</formula>
      <formula>0.15</formula>
    </cfRule>
    <cfRule type="cellIs" dxfId="13" priority="17" operator="lessThan">
      <formula>-0.15</formula>
    </cfRule>
    <cfRule type="cellIs" dxfId="12" priority="18" operator="greaterThan">
      <formula>0.15</formula>
    </cfRule>
  </conditionalFormatting>
  <conditionalFormatting sqref="H65">
    <cfRule type="cellIs" dxfId="11" priority="7" operator="between">
      <formula>-0.15</formula>
      <formula>0.15</formula>
    </cfRule>
    <cfRule type="cellIs" dxfId="10" priority="8" operator="lessThan">
      <formula>-0.15</formula>
    </cfRule>
    <cfRule type="cellIs" dxfId="9" priority="9" operator="greaterThan">
      <formula>0.15</formula>
    </cfRule>
  </conditionalFormatting>
  <conditionalFormatting sqref="H71">
    <cfRule type="cellIs" dxfId="8" priority="10" operator="between">
      <formula>-0.15</formula>
      <formula>0.15</formula>
    </cfRule>
    <cfRule type="cellIs" dxfId="7" priority="11" operator="lessThan">
      <formula>-0.15</formula>
    </cfRule>
    <cfRule type="cellIs" dxfId="6" priority="12" operator="greaterThan">
      <formula>0.15</formula>
    </cfRule>
  </conditionalFormatting>
  <conditionalFormatting sqref="H74">
    <cfRule type="cellIs" dxfId="5" priority="1" operator="between">
      <formula>-0.15</formula>
      <formula>0.15</formula>
    </cfRule>
    <cfRule type="cellIs" dxfId="4" priority="2" operator="lessThan">
      <formula>-0.15</formula>
    </cfRule>
    <cfRule type="cellIs" dxfId="3" priority="3" operator="greaterThan">
      <formula>0.15</formula>
    </cfRule>
  </conditionalFormatting>
  <conditionalFormatting sqref="H80">
    <cfRule type="cellIs" dxfId="2" priority="4" operator="between">
      <formula>-0.15</formula>
      <formula>0.15</formula>
    </cfRule>
    <cfRule type="cellIs" dxfId="1" priority="5" operator="lessThan">
      <formula>-0.15</formula>
    </cfRule>
    <cfRule type="cellIs" dxfId="0" priority="6" operator="greaterThan"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Significant variances</vt:lpstr>
      <vt:lpstr>Example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Clerk Creswell PC</cp:lastModifiedBy>
  <cp:revision/>
  <dcterms:created xsi:type="dcterms:W3CDTF">2010-09-20T17:54:47Z</dcterms:created>
  <dcterms:modified xsi:type="dcterms:W3CDTF">2026-04-13T09:29:48Z</dcterms:modified>
  <cp:category/>
  <cp:contentStatus/>
</cp:coreProperties>
</file>